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8010"/>
  </bookViews>
  <sheets>
    <sheet name="Dati anagrafici" sheetId="3" r:id="rId1"/>
    <sheet name="Produzione Standard" sheetId="6" r:id="rId2"/>
    <sheet name="Sostenibilità economica" sheetId="1" r:id="rId3"/>
    <sheet name="Incremento aziendale" sheetId="2" r:id="rId4"/>
  </sheets>
  <calcPr calcId="125725"/>
</workbook>
</file>

<file path=xl/calcChain.xml><?xml version="1.0" encoding="utf-8"?>
<calcChain xmlns="http://schemas.openxmlformats.org/spreadsheetml/2006/main">
  <c r="AU19" i="2"/>
  <c r="BE15"/>
  <c r="BE11"/>
  <c r="AX100" i="6"/>
  <c r="AX107" s="1"/>
  <c r="AH100"/>
  <c r="AH107" s="1"/>
  <c r="BC99"/>
  <c r="AN99"/>
  <c r="AP99" s="1"/>
  <c r="AM99"/>
  <c r="AO99" s="1"/>
  <c r="BC98"/>
  <c r="AM98"/>
  <c r="BC97"/>
  <c r="AN97"/>
  <c r="AM97"/>
  <c r="AO97" s="1"/>
  <c r="BC96"/>
  <c r="AM96"/>
  <c r="BC95"/>
  <c r="AN95"/>
  <c r="AP95" s="1"/>
  <c r="AM95"/>
  <c r="AO95" s="1"/>
  <c r="BC94"/>
  <c r="AM94"/>
  <c r="BC93"/>
  <c r="AN93"/>
  <c r="AM93"/>
  <c r="AO93" s="1"/>
  <c r="BC92"/>
  <c r="AM92"/>
  <c r="BC91"/>
  <c r="AN91"/>
  <c r="AP91" s="1"/>
  <c r="AM91"/>
  <c r="AO91" s="1"/>
  <c r="BC90"/>
  <c r="AM90"/>
  <c r="BC89"/>
  <c r="AN89"/>
  <c r="AM89"/>
  <c r="AO89" s="1"/>
  <c r="BC88"/>
  <c r="AM88"/>
  <c r="BC87"/>
  <c r="AN87"/>
  <c r="AP87" s="1"/>
  <c r="AM87"/>
  <c r="AO87" s="1"/>
  <c r="BC86"/>
  <c r="AM86"/>
  <c r="BC85"/>
  <c r="AN85"/>
  <c r="AM85"/>
  <c r="AO85" s="1"/>
  <c r="BC84"/>
  <c r="AM84"/>
  <c r="BC83"/>
  <c r="AN83"/>
  <c r="AP83" s="1"/>
  <c r="AM83"/>
  <c r="AO83" s="1"/>
  <c r="BC82"/>
  <c r="AM82"/>
  <c r="BC81"/>
  <c r="AN81"/>
  <c r="AM81"/>
  <c r="AO81" s="1"/>
  <c r="BC80"/>
  <c r="AM80"/>
  <c r="BC79"/>
  <c r="AN79"/>
  <c r="AP79" s="1"/>
  <c r="AM79"/>
  <c r="AO79" s="1"/>
  <c r="BC78"/>
  <c r="AM78"/>
  <c r="AD78"/>
  <c r="BC77"/>
  <c r="AM77"/>
  <c r="BC76"/>
  <c r="AN76"/>
  <c r="AP76" s="1"/>
  <c r="AM76"/>
  <c r="AO76" s="1"/>
  <c r="BC75"/>
  <c r="AM75"/>
  <c r="BC74"/>
  <c r="AN74"/>
  <c r="AM74"/>
  <c r="AO74" s="1"/>
  <c r="BC73"/>
  <c r="AM73"/>
  <c r="BC72"/>
  <c r="AN72"/>
  <c r="AP72" s="1"/>
  <c r="AM72"/>
  <c r="AO72" s="1"/>
  <c r="BC71"/>
  <c r="AM71"/>
  <c r="BC70"/>
  <c r="AN70"/>
  <c r="AM70"/>
  <c r="AO70" s="1"/>
  <c r="BC69"/>
  <c r="AM69"/>
  <c r="BC68"/>
  <c r="AN68"/>
  <c r="AP68" s="1"/>
  <c r="AM68"/>
  <c r="AO68" s="1"/>
  <c r="BC67"/>
  <c r="AM67"/>
  <c r="BC66"/>
  <c r="AN66"/>
  <c r="AM66"/>
  <c r="AO66" s="1"/>
  <c r="BC65"/>
  <c r="AM65"/>
  <c r="BC64"/>
  <c r="AN64"/>
  <c r="AP64" s="1"/>
  <c r="AM64"/>
  <c r="AO64" s="1"/>
  <c r="BC63"/>
  <c r="AM63"/>
  <c r="BC62"/>
  <c r="AN62"/>
  <c r="AM62"/>
  <c r="AO62" s="1"/>
  <c r="BC61"/>
  <c r="AM61"/>
  <c r="BC60"/>
  <c r="AN60"/>
  <c r="AP60" s="1"/>
  <c r="AM60"/>
  <c r="AO60" s="1"/>
  <c r="BC59"/>
  <c r="AM59"/>
  <c r="BC58"/>
  <c r="AN58"/>
  <c r="AM58"/>
  <c r="AO58" s="1"/>
  <c r="BC57"/>
  <c r="AM57"/>
  <c r="BC56"/>
  <c r="AN56"/>
  <c r="AP56" s="1"/>
  <c r="AM56"/>
  <c r="AO56" s="1"/>
  <c r="BC55"/>
  <c r="AM55"/>
  <c r="BC54"/>
  <c r="AN54"/>
  <c r="AM54"/>
  <c r="AO54" s="1"/>
  <c r="BC53"/>
  <c r="AM53"/>
  <c r="BC52"/>
  <c r="AN52"/>
  <c r="AM52"/>
  <c r="AO52" s="1"/>
  <c r="BC51"/>
  <c r="AM51"/>
  <c r="AN51" s="1"/>
  <c r="BC50"/>
  <c r="AN50"/>
  <c r="AM50"/>
  <c r="BC49"/>
  <c r="AO49"/>
  <c r="AM49"/>
  <c r="AN49" s="1"/>
  <c r="BC48"/>
  <c r="AN48"/>
  <c r="AM48"/>
  <c r="AO48" s="1"/>
  <c r="BC47"/>
  <c r="AN47"/>
  <c r="AM47"/>
  <c r="AO47" s="1"/>
  <c r="BC46"/>
  <c r="AM46"/>
  <c r="BC45"/>
  <c r="AN45"/>
  <c r="AM45"/>
  <c r="AO45" s="1"/>
  <c r="BC44"/>
  <c r="AM44"/>
  <c r="BC43"/>
  <c r="AN43"/>
  <c r="AP43" s="1"/>
  <c r="AM43"/>
  <c r="AO43" s="1"/>
  <c r="BC42"/>
  <c r="AM42"/>
  <c r="BC41"/>
  <c r="AN41"/>
  <c r="AM41"/>
  <c r="AO41" s="1"/>
  <c r="BC40"/>
  <c r="AM40"/>
  <c r="BC39"/>
  <c r="AN39"/>
  <c r="AP39" s="1"/>
  <c r="AM39"/>
  <c r="AO39" s="1"/>
  <c r="BC38"/>
  <c r="AM38"/>
  <c r="BC37"/>
  <c r="AN37"/>
  <c r="AM37"/>
  <c r="AO37" s="1"/>
  <c r="BC36"/>
  <c r="AM36"/>
  <c r="BC35"/>
  <c r="AN35"/>
  <c r="AP35" s="1"/>
  <c r="AM35"/>
  <c r="AO35" s="1"/>
  <c r="BC34"/>
  <c r="AM34"/>
  <c r="BC33"/>
  <c r="AN33"/>
  <c r="AM33"/>
  <c r="AO33" s="1"/>
  <c r="BC32"/>
  <c r="AM32"/>
  <c r="BC31"/>
  <c r="AN31"/>
  <c r="AP31" s="1"/>
  <c r="AM31"/>
  <c r="AO31" s="1"/>
  <c r="BC30"/>
  <c r="AM30"/>
  <c r="BC29"/>
  <c r="AN29"/>
  <c r="AM29"/>
  <c r="AO29" s="1"/>
  <c r="BC28"/>
  <c r="AM28"/>
  <c r="BC27"/>
  <c r="AN27"/>
  <c r="AP27" s="1"/>
  <c r="AM27"/>
  <c r="AO27" s="1"/>
  <c r="BC26"/>
  <c r="AM26"/>
  <c r="BC25"/>
  <c r="AN25"/>
  <c r="AM25"/>
  <c r="BC24"/>
  <c r="AM24"/>
  <c r="BC23"/>
  <c r="AN23"/>
  <c r="AP23" s="1"/>
  <c r="AM23"/>
  <c r="AO23" s="1"/>
  <c r="BC22"/>
  <c r="AM22"/>
  <c r="BC21"/>
  <c r="AN21"/>
  <c r="AM21"/>
  <c r="AO21" s="1"/>
  <c r="BC20"/>
  <c r="AM20"/>
  <c r="BC19"/>
  <c r="AN19"/>
  <c r="AP19" s="1"/>
  <c r="AM19"/>
  <c r="AO19" s="1"/>
  <c r="BC18"/>
  <c r="AM18"/>
  <c r="BC17"/>
  <c r="AN17"/>
  <c r="AM17"/>
  <c r="AO17" s="1"/>
  <c r="BC16"/>
  <c r="AM16"/>
  <c r="BC15"/>
  <c r="AN15"/>
  <c r="AP15" s="1"/>
  <c r="AM15"/>
  <c r="AO15" s="1"/>
  <c r="BC14"/>
  <c r="AM14"/>
  <c r="BC13"/>
  <c r="AN13"/>
  <c r="AM13"/>
  <c r="AO13" s="1"/>
  <c r="BC12"/>
  <c r="AM12"/>
  <c r="BC11"/>
  <c r="AN11"/>
  <c r="AP11" s="1"/>
  <c r="AM11"/>
  <c r="AO11" s="1"/>
  <c r="BC10"/>
  <c r="AM10"/>
  <c r="BC9"/>
  <c r="AN9"/>
  <c r="AM9"/>
  <c r="AO9" s="1"/>
  <c r="BC8"/>
  <c r="AM8"/>
  <c r="AN8" s="1"/>
  <c r="BC8" i="1"/>
  <c r="BC11"/>
  <c r="BC14" l="1"/>
  <c r="BC26" s="1"/>
  <c r="AO25" i="6"/>
  <c r="BC102"/>
  <c r="BC34" i="1" s="1"/>
  <c r="BC49" s="1"/>
  <c r="AW54" s="1"/>
  <c r="AW57" s="1"/>
  <c r="AQ13" i="6"/>
  <c r="AO20"/>
  <c r="AO24"/>
  <c r="AQ29"/>
  <c r="AO32"/>
  <c r="AO36"/>
  <c r="AR39"/>
  <c r="AQ45"/>
  <c r="AP9"/>
  <c r="AQ9" s="1"/>
  <c r="AQ11"/>
  <c r="AP13"/>
  <c r="AQ15"/>
  <c r="AP17"/>
  <c r="AQ19"/>
  <c r="AR19" s="1"/>
  <c r="AP21"/>
  <c r="AQ23"/>
  <c r="AP25"/>
  <c r="AQ25" s="1"/>
  <c r="AQ27"/>
  <c r="AP29"/>
  <c r="AQ31"/>
  <c r="AP33"/>
  <c r="AQ33" s="1"/>
  <c r="AQ35"/>
  <c r="AP37"/>
  <c r="AQ39"/>
  <c r="AP41"/>
  <c r="AQ43"/>
  <c r="AR43" s="1"/>
  <c r="AP45"/>
  <c r="AR15"/>
  <c r="AR23"/>
  <c r="AR35"/>
  <c r="AN10"/>
  <c r="AO10" s="1"/>
  <c r="AN12"/>
  <c r="AN14"/>
  <c r="AN16"/>
  <c r="AN18"/>
  <c r="AO18" s="1"/>
  <c r="AN20"/>
  <c r="AN22"/>
  <c r="AN24"/>
  <c r="AN26"/>
  <c r="AO26" s="1"/>
  <c r="AN28"/>
  <c r="AN30"/>
  <c r="AN32"/>
  <c r="AN34"/>
  <c r="AO34" s="1"/>
  <c r="AN36"/>
  <c r="AN38"/>
  <c r="AN40"/>
  <c r="AN42"/>
  <c r="AO42" s="1"/>
  <c r="AN44"/>
  <c r="AN46"/>
  <c r="AP49"/>
  <c r="AO50"/>
  <c r="AO51"/>
  <c r="AP54"/>
  <c r="AQ54" s="1"/>
  <c r="AQ56"/>
  <c r="AP58"/>
  <c r="AQ60"/>
  <c r="AP62"/>
  <c r="AQ62" s="1"/>
  <c r="AQ64"/>
  <c r="AP66"/>
  <c r="AQ68"/>
  <c r="AP70"/>
  <c r="AQ70" s="1"/>
  <c r="AQ72"/>
  <c r="AP74"/>
  <c r="AQ76"/>
  <c r="AQ79"/>
  <c r="AP81"/>
  <c r="AQ81" s="1"/>
  <c r="AQ83"/>
  <c r="AP85"/>
  <c r="AQ87"/>
  <c r="AP89"/>
  <c r="AQ89" s="1"/>
  <c r="AQ91"/>
  <c r="AP93"/>
  <c r="AQ95"/>
  <c r="AP97"/>
  <c r="AQ97" s="1"/>
  <c r="AQ99"/>
  <c r="AO8"/>
  <c r="AP8" s="1"/>
  <c r="AP47"/>
  <c r="AQ47" s="1"/>
  <c r="AP48"/>
  <c r="AQ48" s="1"/>
  <c r="AP51"/>
  <c r="AQ52"/>
  <c r="AP52"/>
  <c r="AO53"/>
  <c r="AR56"/>
  <c r="AQ58"/>
  <c r="AR60"/>
  <c r="AO61"/>
  <c r="AR64"/>
  <c r="AQ66"/>
  <c r="AR68"/>
  <c r="AO69"/>
  <c r="AR72"/>
  <c r="AQ74"/>
  <c r="AR76"/>
  <c r="AO77"/>
  <c r="AR79"/>
  <c r="AO80"/>
  <c r="AR83"/>
  <c r="AQ85"/>
  <c r="AR87"/>
  <c r="AO88"/>
  <c r="AR91"/>
  <c r="AQ93"/>
  <c r="AR95"/>
  <c r="AR99"/>
  <c r="AN53"/>
  <c r="AN55"/>
  <c r="AN57"/>
  <c r="AN59"/>
  <c r="AN61"/>
  <c r="AN63"/>
  <c r="AN65"/>
  <c r="AN67"/>
  <c r="AN69"/>
  <c r="AN71"/>
  <c r="AN73"/>
  <c r="AN75"/>
  <c r="AN77"/>
  <c r="AN78"/>
  <c r="AN80"/>
  <c r="AN82"/>
  <c r="AO82" s="1"/>
  <c r="AN84"/>
  <c r="AN86"/>
  <c r="AN88"/>
  <c r="AN90"/>
  <c r="AO90" s="1"/>
  <c r="AN92"/>
  <c r="AN94"/>
  <c r="AN96"/>
  <c r="AO96" s="1"/>
  <c r="AN98"/>
  <c r="AO98" s="1"/>
  <c r="AW60" i="1" l="1"/>
  <c r="C60"/>
  <c r="AS99" i="6"/>
  <c r="AP96"/>
  <c r="AP88"/>
  <c r="AP80"/>
  <c r="AP77"/>
  <c r="AQ77" s="1"/>
  <c r="AP69"/>
  <c r="AP61"/>
  <c r="AP53"/>
  <c r="AO92"/>
  <c r="AO84"/>
  <c r="AO73"/>
  <c r="AT68"/>
  <c r="AO65"/>
  <c r="AO57"/>
  <c r="AR52"/>
  <c r="AS95"/>
  <c r="AR93"/>
  <c r="AS87"/>
  <c r="AR85"/>
  <c r="AS79"/>
  <c r="AS76"/>
  <c r="AR74"/>
  <c r="AO71"/>
  <c r="AS68"/>
  <c r="AR66"/>
  <c r="AS66" s="1"/>
  <c r="AO63"/>
  <c r="AS60"/>
  <c r="AR58"/>
  <c r="AO55"/>
  <c r="AQ51"/>
  <c r="AR49"/>
  <c r="AP36"/>
  <c r="AP32"/>
  <c r="AP24"/>
  <c r="AP20"/>
  <c r="AP16"/>
  <c r="AO44"/>
  <c r="AP44" s="1"/>
  <c r="AR45"/>
  <c r="AS39"/>
  <c r="AR37"/>
  <c r="AR29"/>
  <c r="AS23"/>
  <c r="AS15"/>
  <c r="AR13"/>
  <c r="AQ49"/>
  <c r="AO40"/>
  <c r="AQ37"/>
  <c r="AR31"/>
  <c r="AS31" s="1"/>
  <c r="AO28"/>
  <c r="AQ21"/>
  <c r="AO16"/>
  <c r="AO12"/>
  <c r="AP12" s="1"/>
  <c r="AP98"/>
  <c r="AP90"/>
  <c r="AQ90" s="1"/>
  <c r="AP82"/>
  <c r="AT99"/>
  <c r="AS93"/>
  <c r="AS85"/>
  <c r="AQ80"/>
  <c r="AS74"/>
  <c r="AQ69"/>
  <c r="AQ61"/>
  <c r="AS58"/>
  <c r="AT56"/>
  <c r="AQ53"/>
  <c r="AS52"/>
  <c r="AR48"/>
  <c r="AR47"/>
  <c r="AS47" s="1"/>
  <c r="AQ8"/>
  <c r="AR97"/>
  <c r="AS97" s="1"/>
  <c r="AO94"/>
  <c r="AS91"/>
  <c r="AR89"/>
  <c r="AO86"/>
  <c r="AS83"/>
  <c r="AR81"/>
  <c r="AS81" s="1"/>
  <c r="AO78"/>
  <c r="AO75"/>
  <c r="AS72"/>
  <c r="AR70"/>
  <c r="AO67"/>
  <c r="AS64"/>
  <c r="AT64" s="1"/>
  <c r="AR62"/>
  <c r="AO59"/>
  <c r="AS56"/>
  <c r="AR54"/>
  <c r="AP46"/>
  <c r="AP42"/>
  <c r="AP34"/>
  <c r="AP30"/>
  <c r="AP26"/>
  <c r="AP18"/>
  <c r="AP14"/>
  <c r="AP10"/>
  <c r="AT35"/>
  <c r="AT15"/>
  <c r="AP50"/>
  <c r="AQ50" s="1"/>
  <c r="AO46"/>
  <c r="AS43"/>
  <c r="AO38"/>
  <c r="AS35"/>
  <c r="AR33"/>
  <c r="AO30"/>
  <c r="AR25"/>
  <c r="AO22"/>
  <c r="AS19"/>
  <c r="AR17"/>
  <c r="AO14"/>
  <c r="AS11"/>
  <c r="AR9"/>
  <c r="AS45"/>
  <c r="AQ41"/>
  <c r="AT39"/>
  <c r="AQ36"/>
  <c r="AQ32"/>
  <c r="AS29"/>
  <c r="AR27"/>
  <c r="AQ24"/>
  <c r="AQ20"/>
  <c r="AQ17"/>
  <c r="AS13"/>
  <c r="AR11"/>
  <c r="AT11" l="1"/>
  <c r="AS17"/>
  <c r="AS41"/>
  <c r="AQ14"/>
  <c r="AQ30"/>
  <c r="AU35"/>
  <c r="AR41"/>
  <c r="AQ46"/>
  <c r="AU56"/>
  <c r="AP67"/>
  <c r="AQ16"/>
  <c r="AS37"/>
  <c r="AS49"/>
  <c r="AU15"/>
  <c r="AV15" s="1"/>
  <c r="AU39"/>
  <c r="AT23"/>
  <c r="AR20"/>
  <c r="AP28"/>
  <c r="AR36"/>
  <c r="AT58"/>
  <c r="AU58" s="1"/>
  <c r="AU68"/>
  <c r="AT74"/>
  <c r="AU87"/>
  <c r="AR51"/>
  <c r="AT79"/>
  <c r="AT87"/>
  <c r="AT95"/>
  <c r="AP57"/>
  <c r="AP65"/>
  <c r="AP73"/>
  <c r="AR80"/>
  <c r="AQ88"/>
  <c r="AQ96"/>
  <c r="AP63"/>
  <c r="AQ63" s="1"/>
  <c r="AP78"/>
  <c r="AP94"/>
  <c r="AQ94" s="1"/>
  <c r="AS25"/>
  <c r="AQ10"/>
  <c r="AR10" s="1"/>
  <c r="AQ26"/>
  <c r="AQ42"/>
  <c r="AR42" s="1"/>
  <c r="AS62"/>
  <c r="AT19"/>
  <c r="AS48"/>
  <c r="AS20"/>
  <c r="AV39"/>
  <c r="AU11"/>
  <c r="AT17"/>
  <c r="AS27"/>
  <c r="AQ38"/>
  <c r="AR50"/>
  <c r="AV35"/>
  <c r="AR14"/>
  <c r="AP22"/>
  <c r="AR30"/>
  <c r="AP38"/>
  <c r="AR46"/>
  <c r="AU64"/>
  <c r="AV64" s="1"/>
  <c r="AT81"/>
  <c r="AT97"/>
  <c r="AU97" s="1"/>
  <c r="AT47"/>
  <c r="AV56"/>
  <c r="AS80"/>
  <c r="AP59"/>
  <c r="AQ59" s="1"/>
  <c r="AP75"/>
  <c r="AR90"/>
  <c r="AQ12"/>
  <c r="AT31"/>
  <c r="AT13"/>
  <c r="AR21"/>
  <c r="AT29"/>
  <c r="AT37"/>
  <c r="AT45"/>
  <c r="AQ44"/>
  <c r="AR16"/>
  <c r="AR24"/>
  <c r="AR32"/>
  <c r="AP40"/>
  <c r="AT49"/>
  <c r="AT66"/>
  <c r="AU66" s="1"/>
  <c r="AT85"/>
  <c r="AT93"/>
  <c r="AU93" s="1"/>
  <c r="AT52"/>
  <c r="AT60"/>
  <c r="AV68"/>
  <c r="AT76"/>
  <c r="AR53"/>
  <c r="AR61"/>
  <c r="AR69"/>
  <c r="AS69" s="1"/>
  <c r="AR77"/>
  <c r="AP84"/>
  <c r="AP92"/>
  <c r="AU99"/>
  <c r="AV99" s="1"/>
  <c r="AT72"/>
  <c r="AT83"/>
  <c r="AU83" s="1"/>
  <c r="AT91"/>
  <c r="AP55"/>
  <c r="AP71"/>
  <c r="AP86"/>
  <c r="AS9"/>
  <c r="AS33"/>
  <c r="AQ18"/>
  <c r="AQ34"/>
  <c r="AS54"/>
  <c r="AS70"/>
  <c r="AT70" s="1"/>
  <c r="AQ82"/>
  <c r="AQ98"/>
  <c r="AR98" s="1"/>
  <c r="AT43"/>
  <c r="AS89"/>
  <c r="AR8"/>
  <c r="AQ92" l="1"/>
  <c r="AQ71"/>
  <c r="AR71" s="1"/>
  <c r="AU60"/>
  <c r="AV60" s="1"/>
  <c r="AU91"/>
  <c r="AV91" s="1"/>
  <c r="AV17"/>
  <c r="AT27"/>
  <c r="AS26"/>
  <c r="AR96"/>
  <c r="AS96" s="1"/>
  <c r="AT80"/>
  <c r="AR65"/>
  <c r="AQ65"/>
  <c r="AS51"/>
  <c r="AV23"/>
  <c r="AU23"/>
  <c r="AU49"/>
  <c r="AV49" s="1"/>
  <c r="AQ28"/>
  <c r="AU85"/>
  <c r="AV85" s="1"/>
  <c r="AT48"/>
  <c r="AU72"/>
  <c r="AV72" s="1"/>
  <c r="AT62"/>
  <c r="AU62" s="1"/>
  <c r="AR26"/>
  <c r="AS46"/>
  <c r="AT25"/>
  <c r="AS14"/>
  <c r="AU29"/>
  <c r="AV29" s="1"/>
  <c r="AU17"/>
  <c r="AU45"/>
  <c r="AV45" s="1"/>
  <c r="AU31"/>
  <c r="AV31" s="1"/>
  <c r="AS50"/>
  <c r="AT50" s="1"/>
  <c r="AU47"/>
  <c r="AV47" s="1"/>
  <c r="AS98"/>
  <c r="AU70"/>
  <c r="AV70" s="1"/>
  <c r="AV83"/>
  <c r="AR84"/>
  <c r="AT69"/>
  <c r="AT53"/>
  <c r="AQ84"/>
  <c r="AV93"/>
  <c r="AU76"/>
  <c r="AV76" s="1"/>
  <c r="AV66"/>
  <c r="AQ55"/>
  <c r="AT24"/>
  <c r="AV37"/>
  <c r="AQ40"/>
  <c r="AR40" s="1"/>
  <c r="AS21"/>
  <c r="AT90"/>
  <c r="AR59"/>
  <c r="AU80"/>
  <c r="AS61"/>
  <c r="AU52"/>
  <c r="AV52" s="1"/>
  <c r="AV97"/>
  <c r="AQ86"/>
  <c r="AR86" s="1"/>
  <c r="AQ75"/>
  <c r="AT54"/>
  <c r="AR38"/>
  <c r="AR22"/>
  <c r="AU43"/>
  <c r="AV43" s="1"/>
  <c r="AT33"/>
  <c r="AQ22"/>
  <c r="AS32"/>
  <c r="AT32" s="1"/>
  <c r="AS42"/>
  <c r="AS10"/>
  <c r="AR94"/>
  <c r="AR63"/>
  <c r="AR88"/>
  <c r="AS88" s="1"/>
  <c r="AR57"/>
  <c r="AV87"/>
  <c r="AQ73"/>
  <c r="AR73" s="1"/>
  <c r="AQ57"/>
  <c r="AU95"/>
  <c r="AV95" s="1"/>
  <c r="AU79"/>
  <c r="AV79" s="1"/>
  <c r="AV58"/>
  <c r="AT20"/>
  <c r="AU20" s="1"/>
  <c r="AU37"/>
  <c r="AS16"/>
  <c r="AR82"/>
  <c r="AU74"/>
  <c r="AV74" s="1"/>
  <c r="AS53"/>
  <c r="AS8"/>
  <c r="AT8" s="1"/>
  <c r="AT89"/>
  <c r="AQ78"/>
  <c r="AQ67"/>
  <c r="AR34"/>
  <c r="AS34" s="1"/>
  <c r="AR18"/>
  <c r="AT41"/>
  <c r="AU41" s="1"/>
  <c r="AS30"/>
  <c r="AU19"/>
  <c r="AV19" s="1"/>
  <c r="AT9"/>
  <c r="AS36"/>
  <c r="AT36" s="1"/>
  <c r="AS24"/>
  <c r="AV11"/>
  <c r="AU13"/>
  <c r="AV13" s="1"/>
  <c r="AR12"/>
  <c r="AS12" s="1"/>
  <c r="AS77"/>
  <c r="AR44"/>
  <c r="AS90"/>
  <c r="AU81"/>
  <c r="AV81" s="1"/>
  <c r="AU90" l="1"/>
  <c r="AU24"/>
  <c r="AU53"/>
  <c r="AS57"/>
  <c r="AS22"/>
  <c r="AU21"/>
  <c r="AT21"/>
  <c r="AS44"/>
  <c r="AT44" s="1"/>
  <c r="AS84"/>
  <c r="AT26"/>
  <c r="AS28"/>
  <c r="AR28"/>
  <c r="AS65"/>
  <c r="AV80"/>
  <c r="AU25"/>
  <c r="AV25" s="1"/>
  <c r="AU27"/>
  <c r="AV27" s="1"/>
  <c r="AT30"/>
  <c r="AT77"/>
  <c r="AS18"/>
  <c r="AT18" s="1"/>
  <c r="AS82"/>
  <c r="AS94"/>
  <c r="AT94" s="1"/>
  <c r="AT42"/>
  <c r="AS59"/>
  <c r="AT59" s="1"/>
  <c r="AT12"/>
  <c r="AU36"/>
  <c r="AV36" s="1"/>
  <c r="AV41"/>
  <c r="AT34"/>
  <c r="AU34" s="1"/>
  <c r="AU8"/>
  <c r="AV8" s="1"/>
  <c r="AV20"/>
  <c r="AS73"/>
  <c r="AT57"/>
  <c r="AT88"/>
  <c r="AU32"/>
  <c r="AV32" s="1"/>
  <c r="AT22"/>
  <c r="AS86"/>
  <c r="AT86" s="1"/>
  <c r="AV90"/>
  <c r="AS40"/>
  <c r="AV24"/>
  <c r="AS55"/>
  <c r="AV53"/>
  <c r="AT84"/>
  <c r="AR55"/>
  <c r="AU33"/>
  <c r="AV33" s="1"/>
  <c r="AU89"/>
  <c r="AV89" s="1"/>
  <c r="AU50"/>
  <c r="AV50" s="1"/>
  <c r="AU46"/>
  <c r="AV62"/>
  <c r="AR67"/>
  <c r="AU51"/>
  <c r="AT51"/>
  <c r="AT65"/>
  <c r="AT96"/>
  <c r="AR78"/>
  <c r="AS78" s="1"/>
  <c r="AU26"/>
  <c r="AU48"/>
  <c r="AV48" s="1"/>
  <c r="AS38"/>
  <c r="AT14"/>
  <c r="AU14" s="1"/>
  <c r="AT46"/>
  <c r="AR75"/>
  <c r="AS75" s="1"/>
  <c r="AT16"/>
  <c r="AS71"/>
  <c r="AT61"/>
  <c r="AR92"/>
  <c r="AU9"/>
  <c r="AV9" s="1"/>
  <c r="AU54"/>
  <c r="AV54" s="1"/>
  <c r="AS63"/>
  <c r="AT10"/>
  <c r="AU10" s="1"/>
  <c r="AU69"/>
  <c r="AV69" s="1"/>
  <c r="AT98"/>
  <c r="AU98" s="1"/>
  <c r="AV16" l="1"/>
  <c r="AV46"/>
  <c r="AV51"/>
  <c r="AT55"/>
  <c r="AU16"/>
  <c r="AT28"/>
  <c r="AV26"/>
  <c r="AU84"/>
  <c r="AV21"/>
  <c r="AU22"/>
  <c r="AT82"/>
  <c r="AU77"/>
  <c r="AV77" s="1"/>
  <c r="AU96"/>
  <c r="AV96" s="1"/>
  <c r="AT73"/>
  <c r="AU88"/>
  <c r="AV88" s="1"/>
  <c r="AU12"/>
  <c r="AV12" s="1"/>
  <c r="AV98"/>
  <c r="AV10"/>
  <c r="AT92"/>
  <c r="AT75"/>
  <c r="AU75" s="1"/>
  <c r="AV14"/>
  <c r="AT78"/>
  <c r="AV84"/>
  <c r="AU55"/>
  <c r="AU86"/>
  <c r="AV86" s="1"/>
  <c r="AV22"/>
  <c r="AT63"/>
  <c r="AV34"/>
  <c r="AU59"/>
  <c r="AV59" s="1"/>
  <c r="AU94"/>
  <c r="AV94" s="1"/>
  <c r="AU18"/>
  <c r="AV18" s="1"/>
  <c r="AS92"/>
  <c r="AU65"/>
  <c r="AV65" s="1"/>
  <c r="AU28"/>
  <c r="AU44"/>
  <c r="AV44" s="1"/>
  <c r="AU61"/>
  <c r="AV61" s="1"/>
  <c r="AT38"/>
  <c r="AU42"/>
  <c r="AV42" s="1"/>
  <c r="AU57"/>
  <c r="AV57" s="1"/>
  <c r="AS67"/>
  <c r="AU30"/>
  <c r="AV30" s="1"/>
  <c r="AT71"/>
  <c r="AT40"/>
  <c r="AU92" l="1"/>
  <c r="AU71"/>
  <c r="AV71" s="1"/>
  <c r="AV28"/>
  <c r="AT67"/>
  <c r="AU40"/>
  <c r="AV40" s="1"/>
  <c r="AV75"/>
  <c r="AV92"/>
  <c r="AU82"/>
  <c r="AV82" s="1"/>
  <c r="AU73"/>
  <c r="AV73" s="1"/>
  <c r="AV55"/>
  <c r="AU38"/>
  <c r="AV38" s="1"/>
  <c r="AU63"/>
  <c r="AV63" s="1"/>
  <c r="AU78"/>
  <c r="AV78" s="1"/>
  <c r="AU67" l="1"/>
  <c r="AV67" s="1"/>
  <c r="AM102" s="1"/>
  <c r="BC116" s="1"/>
  <c r="BC117" s="1"/>
  <c r="BE7" i="2" l="1"/>
  <c r="AW27" s="1"/>
  <c r="C30" s="1"/>
</calcChain>
</file>

<file path=xl/sharedStrings.xml><?xml version="1.0" encoding="utf-8"?>
<sst xmlns="http://schemas.openxmlformats.org/spreadsheetml/2006/main" count="2412" uniqueCount="283">
  <si>
    <t>IE10</t>
  </si>
  <si>
    <t>IE9</t>
  </si>
  <si>
    <t>TOTALE IMPORTO INVESTIMENTI AFFERENTI</t>
  </si>
  <si>
    <t>IE8</t>
  </si>
  <si>
    <t>IE4</t>
  </si>
  <si>
    <t>IE3</t>
  </si>
  <si>
    <t>IE1</t>
  </si>
  <si>
    <t>Verifica</t>
  </si>
  <si>
    <t>Importo investimenti che determinano raggiungimento obiettivo</t>
  </si>
  <si>
    <t>SCELTA (X)</t>
  </si>
  <si>
    <t>Modalità o Specifiche</t>
  </si>
  <si>
    <t>Incremento delle prestazioni in termini economici o ambientali</t>
  </si>
  <si>
    <t>in alternativa si opta per la dimostrazione della sostenibilità finanziaria ed economica dell'investimento attraverso la presentazione di documentazione reale e verificabile (Dichiarazione IVA, Bilanci aziendali, Bilancio con modello ISMEA, etc) e relativo bilancio di maggior dettaglio in allegato al PAS.</t>
  </si>
  <si>
    <t>a)</t>
  </si>
  <si>
    <t>S16</t>
  </si>
  <si>
    <t>ESITO SOSTENIBILITA' FINANZIARIA ED ECONOMICA</t>
  </si>
  <si>
    <t>S15</t>
  </si>
  <si>
    <t>40% della (PST + PAC) (importo massimo per il reintegro degli investimenti)</t>
  </si>
  <si>
    <t>S14</t>
  </si>
  <si>
    <t xml:space="preserve">Produzioni Standard Totale (PST) e premi e contributi PAC annuali </t>
  </si>
  <si>
    <t>S13</t>
  </si>
  <si>
    <t>Specificare tipo di premio o contributo, fornendo gli opportuni riferimenti necessari alle verifiche istruttorie ……</t>
  </si>
  <si>
    <t>S12</t>
  </si>
  <si>
    <t>S11</t>
  </si>
  <si>
    <t>S10</t>
  </si>
  <si>
    <t>Premi e contributi annuali PAC o per misure PSR a superficie ed a capo</t>
  </si>
  <si>
    <t>S9</t>
  </si>
  <si>
    <t xml:space="preserve">Produzioni Standard Totale (PST) aziendale annuale a fine investimento </t>
  </si>
  <si>
    <t>S8</t>
  </si>
  <si>
    <t>Importo annuale</t>
  </si>
  <si>
    <t>Tipologia di entrate</t>
  </si>
  <si>
    <t>Totale rata reintegrazione annua PSR</t>
  </si>
  <si>
    <t>S7</t>
  </si>
  <si>
    <t>S6</t>
  </si>
  <si>
    <t>La rateizzazione deve avvenire con meccanismo analogo alle righe S1 ed S2 e va esplicitata sulla relazione allegata</t>
  </si>
  <si>
    <t>S5</t>
  </si>
  <si>
    <t>rata di reintegrazione</t>
  </si>
  <si>
    <t>MIS</t>
  </si>
  <si>
    <t>Domanda PSR N°</t>
  </si>
  <si>
    <t>S4</t>
  </si>
  <si>
    <t>Totale rata reintegrazione MIS 4.1</t>
  </si>
  <si>
    <t>S3</t>
  </si>
  <si>
    <t xml:space="preserve">totale investimenti per macchinari ed attrezzature o altro </t>
  </si>
  <si>
    <t>S2</t>
  </si>
  <si>
    <t xml:space="preserve">totale investimenti per fabbricati ed opere fisse </t>
  </si>
  <si>
    <t>S1</t>
  </si>
  <si>
    <t>investimento previsto</t>
  </si>
  <si>
    <t>Coeff.</t>
  </si>
  <si>
    <r>
      <t xml:space="preserve">Importo dell'investimento previsto (comprese relative spese tecniche) </t>
    </r>
    <r>
      <rPr>
        <b/>
        <i/>
        <u/>
        <sz val="18"/>
        <rFont val="Arial"/>
        <family val="2"/>
      </rPr>
      <t>al netto del sostegno richiesto</t>
    </r>
  </si>
  <si>
    <t>Tipologia di spesa</t>
  </si>
  <si>
    <t>%</t>
  </si>
  <si>
    <t>€</t>
  </si>
  <si>
    <t>INCREMENTO P.S.</t>
  </si>
  <si>
    <t>Codice</t>
  </si>
  <si>
    <t>*  il valore della P.S. in euro è quello desunto da i dati INEA 2010</t>
  </si>
  <si>
    <t>è sopra riportata la consistenza aziendale ad inizio piano che è corrispondente a quanto indicato sul Fascicolo Aziendale validato ed a fine piano a quanto previsto dal corrente PAS</t>
  </si>
  <si>
    <t>TOT SUP</t>
  </si>
  <si>
    <t>Ha</t>
  </si>
  <si>
    <t>Tare ed incolti</t>
  </si>
  <si>
    <t>Tar</t>
  </si>
  <si>
    <t>Boschi</t>
  </si>
  <si>
    <t>Bos</t>
  </si>
  <si>
    <t>SUPERFICI NON AGRICOLE</t>
  </si>
  <si>
    <t xml:space="preserve">P.S. TOT </t>
  </si>
  <si>
    <t>PRODUZIONE STANDARD TOTALE</t>
  </si>
  <si>
    <t>TOT SAU</t>
  </si>
  <si>
    <r>
      <t>Altro allevamento</t>
    </r>
    <r>
      <rPr>
        <sz val="12"/>
        <rFont val="Arial"/>
        <family val="2"/>
      </rPr>
      <t xml:space="preserve"> (allegare analisi della Produzione Standard proposta)</t>
    </r>
  </si>
  <si>
    <t>006</t>
  </si>
  <si>
    <t>005</t>
  </si>
  <si>
    <t>004</t>
  </si>
  <si>
    <t>Elicicoltura</t>
  </si>
  <si>
    <t>LIGB</t>
  </si>
  <si>
    <t>Nr Alveari</t>
  </si>
  <si>
    <t>Api</t>
  </si>
  <si>
    <t>J18</t>
  </si>
  <si>
    <t>Nr capi</t>
  </si>
  <si>
    <t>Coniglie fattrici</t>
  </si>
  <si>
    <t>J17</t>
  </si>
  <si>
    <t>centinaia capi</t>
  </si>
  <si>
    <t>100 capi</t>
  </si>
  <si>
    <t>Altro pollame (faraone, ecc.)</t>
  </si>
  <si>
    <t>J16D</t>
  </si>
  <si>
    <t>Struzzi</t>
  </si>
  <si>
    <t>J16C</t>
  </si>
  <si>
    <t>Oche</t>
  </si>
  <si>
    <t>J16B</t>
  </si>
  <si>
    <t xml:space="preserve">Anatre </t>
  </si>
  <si>
    <t>Tacchini</t>
  </si>
  <si>
    <t>J16A</t>
  </si>
  <si>
    <t xml:space="preserve">Galline ovaiole </t>
  </si>
  <si>
    <t>J15</t>
  </si>
  <si>
    <t>Polli da carne – broilers</t>
  </si>
  <si>
    <t>J14</t>
  </si>
  <si>
    <t>Altri suini (verri e suini da ingrasso &gt; 20 Kg)</t>
  </si>
  <si>
    <t>J13</t>
  </si>
  <si>
    <t>Scrofe da riproduzione &gt; 50 Kg</t>
  </si>
  <si>
    <t>J12</t>
  </si>
  <si>
    <t xml:space="preserve">Lattonzoli &lt; 20 Kg   </t>
  </si>
  <si>
    <t>J11</t>
  </si>
  <si>
    <t>Altri caprini</t>
  </si>
  <si>
    <t>J10B</t>
  </si>
  <si>
    <t>Capre</t>
  </si>
  <si>
    <t>J10A</t>
  </si>
  <si>
    <t>Altri ovini (arieti, agnelli)</t>
  </si>
  <si>
    <t>J09B</t>
  </si>
  <si>
    <t>Pecore</t>
  </si>
  <si>
    <t>J09A</t>
  </si>
  <si>
    <t>Altre vacche (vacche nutrici, vacche da riforma)</t>
  </si>
  <si>
    <t>J08</t>
  </si>
  <si>
    <t>Trasformazione in formaggio del latte vaccino  in azienda</t>
  </si>
  <si>
    <t>LIGA</t>
  </si>
  <si>
    <t>Vacche lattifere</t>
  </si>
  <si>
    <t>J07</t>
  </si>
  <si>
    <t>Giovenche di 2 anni e più</t>
  </si>
  <si>
    <t>J06</t>
  </si>
  <si>
    <t>Bovini maschi di 2 anni e più</t>
  </si>
  <si>
    <t>J05</t>
  </si>
  <si>
    <t>Bovini femmine da 1 a meno di 2 anni</t>
  </si>
  <si>
    <t>J04</t>
  </si>
  <si>
    <t>Bovini maschi da 1 a meno di 2 anni</t>
  </si>
  <si>
    <t>J03</t>
  </si>
  <si>
    <t xml:space="preserve">Bovini maschi e femmine meno di 1 anno  </t>
  </si>
  <si>
    <t>J02</t>
  </si>
  <si>
    <t>Equini in complesso (di tutte le età)</t>
  </si>
  <si>
    <t>J01</t>
  </si>
  <si>
    <r>
      <t>Altra coltivazione</t>
    </r>
    <r>
      <rPr>
        <sz val="12"/>
        <rFont val="Arial"/>
        <family val="2"/>
      </rPr>
      <t xml:space="preserve"> (allegare analisi della Produzione Standard proposta)</t>
    </r>
  </si>
  <si>
    <t>003</t>
  </si>
  <si>
    <t>002</t>
  </si>
  <si>
    <t>001</t>
  </si>
  <si>
    <t>100 mq</t>
  </si>
  <si>
    <t>Funghi coltivati sotto copertura  (superficie di base)</t>
  </si>
  <si>
    <t>I02</t>
  </si>
  <si>
    <t>Colture permanenti in serra (frutteti sotto serra, ecc.)</t>
  </si>
  <si>
    <t>G07</t>
  </si>
  <si>
    <t>Altre colture permanenti</t>
  </si>
  <si>
    <t>G06</t>
  </si>
  <si>
    <t>Vivai (semenzai e piantonai)</t>
  </si>
  <si>
    <t>G05</t>
  </si>
  <si>
    <t>Vigneti per uva passita</t>
  </si>
  <si>
    <t>G04D</t>
  </si>
  <si>
    <t>Vigneti per uva da tavola</t>
  </si>
  <si>
    <t>G04C</t>
  </si>
  <si>
    <t>Vigneti per uva da vino comune</t>
  </si>
  <si>
    <t>Vigneti per uva da vino comune - COMPRENDE TRASFORMAZIONE</t>
  </si>
  <si>
    <t>G04B</t>
  </si>
  <si>
    <t>Vigneti per uva da vino di qualità (DOP e IGP)</t>
  </si>
  <si>
    <t>Vigneti per uva da vino di qualità (DOP e IGP) - COMPRENDE TRASFORMAZIONE</t>
  </si>
  <si>
    <t>G04A</t>
  </si>
  <si>
    <t>Oliveti per olive da olio BIO - COMPRENDE TRASFORMAZIONE</t>
  </si>
  <si>
    <t>LIG4</t>
  </si>
  <si>
    <t>Oliveti per olive da olio DOP - COMPRENDE TRASFORMAZIONE</t>
  </si>
  <si>
    <t>LIG3</t>
  </si>
  <si>
    <t>Oliveti per olive da olio</t>
  </si>
  <si>
    <t>Oliveti per olive da olio - COMPRENDE TRASFORMAZIONE</t>
  </si>
  <si>
    <t>G03B</t>
  </si>
  <si>
    <t>Oliveti per olive da tavola</t>
  </si>
  <si>
    <t>G03A</t>
  </si>
  <si>
    <t>Agrumeti</t>
  </si>
  <si>
    <t>G02</t>
  </si>
  <si>
    <t>Frutta per frutta a guscio</t>
  </si>
  <si>
    <t>G01C</t>
  </si>
  <si>
    <t>Piccoli frutti</t>
  </si>
  <si>
    <t>G01D</t>
  </si>
  <si>
    <t>Frutta di origine subtropicale</t>
  </si>
  <si>
    <t>G01B</t>
  </si>
  <si>
    <t>Frutta fresca di origine temperata</t>
  </si>
  <si>
    <t>G01A</t>
  </si>
  <si>
    <t>Pascoli magri</t>
  </si>
  <si>
    <t>F02</t>
  </si>
  <si>
    <t>Prati permanenti e pascoli</t>
  </si>
  <si>
    <t>F01</t>
  </si>
  <si>
    <t>Terreni a riposo senza aiuto</t>
  </si>
  <si>
    <t>D21</t>
  </si>
  <si>
    <t>Altri colture per seminativi (compresi affitti sotto l’anno)</t>
  </si>
  <si>
    <t>D20</t>
  </si>
  <si>
    <t>Sementi e piantine per seminativi (sementi da prato, ecc.)</t>
  </si>
  <si>
    <t>D19</t>
  </si>
  <si>
    <t>Erbai di altri cereali da foraggio diversi da mais da foraggio</t>
  </si>
  <si>
    <t>D18B</t>
  </si>
  <si>
    <t>Erbaio di leguminose da foraggio</t>
  </si>
  <si>
    <t>D18D</t>
  </si>
  <si>
    <t>Erbaio di mais da foraggio</t>
  </si>
  <si>
    <t>D18C</t>
  </si>
  <si>
    <t xml:space="preserve">Prati avvicendati (medica, sulla, trifoglio, lupinella, ecc.)  </t>
  </si>
  <si>
    <t>D18A</t>
  </si>
  <si>
    <t>Fiori e piante ornamentali in serra</t>
  </si>
  <si>
    <t>D17</t>
  </si>
  <si>
    <t>Fiori e piante ornamentali in piena campo</t>
  </si>
  <si>
    <t>D16</t>
  </si>
  <si>
    <t>Ortaggi freschi in serra</t>
  </si>
  <si>
    <t>D15</t>
  </si>
  <si>
    <t xml:space="preserve">Ortaggi freschi in orto industriale   </t>
  </si>
  <si>
    <t>D14B</t>
  </si>
  <si>
    <t>Ortaggi freschi in pieno campo</t>
  </si>
  <si>
    <t>D14A</t>
  </si>
  <si>
    <t>Altre piante industriali</t>
  </si>
  <si>
    <t>D35</t>
  </si>
  <si>
    <t>Zafferano</t>
  </si>
  <si>
    <t>LIG5</t>
  </si>
  <si>
    <t>Basilico in orto industriale</t>
  </si>
  <si>
    <t>LIG2</t>
  </si>
  <si>
    <t>Basilico in serra</t>
  </si>
  <si>
    <t>LIG1</t>
  </si>
  <si>
    <t>Piante aromatiche, medicinali e spezie</t>
  </si>
  <si>
    <t>D34</t>
  </si>
  <si>
    <t>Altre colture tessili</t>
  </si>
  <si>
    <t>D33</t>
  </si>
  <si>
    <t>Canapa</t>
  </si>
  <si>
    <t>D32</t>
  </si>
  <si>
    <t>Lino</t>
  </si>
  <si>
    <t>D31</t>
  </si>
  <si>
    <t>Altre oleaginose erbacee</t>
  </si>
  <si>
    <t>D30</t>
  </si>
  <si>
    <t>Semi di lino  (per olio di lino)</t>
  </si>
  <si>
    <t>D29</t>
  </si>
  <si>
    <t>Soia</t>
  </si>
  <si>
    <t>D28</t>
  </si>
  <si>
    <t>Girasole</t>
  </si>
  <si>
    <t>D27</t>
  </si>
  <si>
    <t>Colza e ravizzone</t>
  </si>
  <si>
    <t>D26</t>
  </si>
  <si>
    <t>Luppolo</t>
  </si>
  <si>
    <t>D24</t>
  </si>
  <si>
    <t>Tabacco</t>
  </si>
  <si>
    <t>D23</t>
  </si>
  <si>
    <t xml:space="preserve">Sarchiate da foraggio (bietola da foraggio, ecc.)   </t>
  </si>
  <si>
    <t>D12</t>
  </si>
  <si>
    <t>Barbabietola da zucchero (escluse le sementi)</t>
  </si>
  <si>
    <t>D11</t>
  </si>
  <si>
    <t>Patate (comprese le patate primaticce e da semina)</t>
  </si>
  <si>
    <t>D10</t>
  </si>
  <si>
    <t>Legumi diversi da piselli, fave, favette e lupini dolci</t>
  </si>
  <si>
    <t>D9B</t>
  </si>
  <si>
    <t>Piselli, fave, favette e lupini dolci</t>
  </si>
  <si>
    <t>D9A</t>
  </si>
  <si>
    <t>Legumi secchi (fava, favette, cece, fagiolo, lenticchia, ecc.)</t>
  </si>
  <si>
    <t>D09</t>
  </si>
  <si>
    <t>Altri cereali da granella (sorgo, miglio, panico, farro, ecc.)</t>
  </si>
  <si>
    <t>D08</t>
  </si>
  <si>
    <t>Riso</t>
  </si>
  <si>
    <t>D07</t>
  </si>
  <si>
    <t>Mais</t>
  </si>
  <si>
    <t>D06</t>
  </si>
  <si>
    <t>Avena</t>
  </si>
  <si>
    <t>D05</t>
  </si>
  <si>
    <t>Orzo</t>
  </si>
  <si>
    <t>D04</t>
  </si>
  <si>
    <t>Segale</t>
  </si>
  <si>
    <t>D03</t>
  </si>
  <si>
    <t>Frumento duro</t>
  </si>
  <si>
    <t>D02</t>
  </si>
  <si>
    <t>Frumento tenero</t>
  </si>
  <si>
    <t>D01</t>
  </si>
  <si>
    <t>Produzione Standard</t>
  </si>
  <si>
    <t>Quantità</t>
  </si>
  <si>
    <t>Euro*</t>
  </si>
  <si>
    <t>U.M.</t>
  </si>
  <si>
    <t>Descrizione</t>
  </si>
  <si>
    <t>COLTURE E ALLEVAMENTI - PRODUZIONE STANDARD (P.S.) ATTUALE E DA PROGETTO</t>
  </si>
  <si>
    <t>(impegni da progetto)</t>
  </si>
  <si>
    <t>(da fascicolo aziendale)</t>
  </si>
  <si>
    <t>SITUAZIONE FINALE</t>
  </si>
  <si>
    <r>
      <t>SITUAZIONE</t>
    </r>
    <r>
      <rPr>
        <b/>
        <i/>
        <sz val="24"/>
        <color indexed="9"/>
        <rFont val="Arial"/>
        <family val="2"/>
      </rPr>
      <t xml:space="preserve"> INIZIALE </t>
    </r>
  </si>
  <si>
    <t xml:space="preserve">(Dichiarazione IVA, Bilanci aziendali, Bilancio con modello ISMEA, etc) </t>
  </si>
  <si>
    <t>e relativo bilancio di maggior dettaglio da allegare alla relazione tecnica</t>
  </si>
  <si>
    <t xml:space="preserve">investimento attraverso la presentazione di documentazione reale e verificabile </t>
  </si>
  <si>
    <t>In alternativa si opta per la dimostrazione della sostenibilità finanziaria ed economica dell'</t>
  </si>
  <si>
    <t>Rate di reintegrazione da altri investimenti PSR 2014/ 2020 presentati</t>
  </si>
  <si>
    <t>VERIFICA AUTOMATICA IN BASE ALLA TABELLA PS</t>
  </si>
  <si>
    <t xml:space="preserve">L'azienda ha l'obiettivo di migliorare l'efficienza economica in termini di Produzione Standard </t>
  </si>
  <si>
    <t>L'azienda ha l'obiettivo di migliorare l'efficienza economica in termini di……..</t>
  </si>
  <si>
    <t xml:space="preserve"> Incremento delle prestazioni aziendali in termini economici- NECESSARIO ESITO POSITIVO</t>
  </si>
  <si>
    <t>VERIFICA INCREMENTO P.S.</t>
  </si>
  <si>
    <t xml:space="preserve">ESITO PRESTAZIONI ECONOMICHE </t>
  </si>
  <si>
    <t>L'azienda ha l'obiettivo di migliorare l'efficienza economica in termini di aumentato livello di informatizzazione</t>
  </si>
  <si>
    <t xml:space="preserve">Sostenibilità finanziaria ed economica degli investimenti - NECESSARIO ESITO POSITIVO </t>
  </si>
  <si>
    <t>Descrivere sinteticamente e specificare nella relazione tecnica descrittiva</t>
  </si>
  <si>
    <t>CUAA</t>
  </si>
  <si>
    <t>RICHIEDENTE (COGNOME E NOME)</t>
  </si>
  <si>
    <t>PIVA</t>
  </si>
  <si>
    <t>Regione Liguria - PSR 2014-2020</t>
  </si>
  <si>
    <t>Intervento 4.01.06 – Adeguamento attrezzature informatiche delle aziende agricole della rete FOOD-HUB</t>
  </si>
  <si>
    <t>ALLEGATO A - Parte integrante della Relazione tecnico descrittiva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</si>
</sst>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&quot;€&quot;\ #,##0.00"/>
  </numFmts>
  <fonts count="34">
    <font>
      <sz val="11"/>
      <color theme="1"/>
      <name val="Calibri"/>
      <family val="2"/>
      <scheme val="minor"/>
    </font>
    <font>
      <sz val="10"/>
      <name val="Arial"/>
    </font>
    <font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0"/>
      <name val="Arial"/>
      <family val="2"/>
    </font>
    <font>
      <i/>
      <sz val="18"/>
      <name val="Arial"/>
      <family val="2"/>
    </font>
    <font>
      <b/>
      <i/>
      <sz val="16"/>
      <color rgb="FFFF0000"/>
      <name val="Arial"/>
      <family val="2"/>
    </font>
    <font>
      <b/>
      <i/>
      <sz val="26"/>
      <name val="Arial"/>
      <family val="2"/>
    </font>
    <font>
      <b/>
      <i/>
      <sz val="28"/>
      <name val="Arial"/>
      <family val="2"/>
    </font>
    <font>
      <b/>
      <sz val="26"/>
      <name val="Arial"/>
      <family val="2"/>
    </font>
    <font>
      <i/>
      <sz val="24"/>
      <name val="Arial"/>
      <family val="2"/>
    </font>
    <font>
      <b/>
      <sz val="28"/>
      <name val="Arial"/>
      <family val="2"/>
    </font>
    <font>
      <i/>
      <sz val="28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  <font>
      <b/>
      <sz val="20"/>
      <name val="Arial"/>
      <family val="2"/>
    </font>
    <font>
      <i/>
      <sz val="2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i/>
      <sz val="14"/>
      <name val="Arial"/>
      <family val="2"/>
    </font>
    <font>
      <b/>
      <i/>
      <u/>
      <sz val="18"/>
      <name val="Arial"/>
      <family val="2"/>
    </font>
    <font>
      <b/>
      <i/>
      <sz val="24"/>
      <color indexed="9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b/>
      <i/>
      <sz val="18"/>
      <name val="Arial"/>
      <family val="2"/>
    </font>
    <font>
      <sz val="12"/>
      <name val="Arial"/>
      <family val="2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11">
    <xf numFmtId="0" fontId="0" fillId="0" borderId="0" xfId="0"/>
    <xf numFmtId="0" fontId="2" fillId="0" borderId="0" xfId="1" applyFont="1" applyAlignment="1" applyProtection="1"/>
    <xf numFmtId="0" fontId="2" fillId="0" borderId="0" xfId="1" applyFont="1" applyFill="1" applyAlignment="1" applyProtection="1"/>
    <xf numFmtId="49" fontId="3" fillId="0" borderId="0" xfId="1" applyNumberFormat="1" applyFont="1" applyAlignment="1" applyProtection="1">
      <alignment vertical="center"/>
    </xf>
    <xf numFmtId="49" fontId="3" fillId="0" borderId="0" xfId="1" applyNumberFormat="1" applyFont="1" applyFill="1" applyBorder="1" applyAlignment="1" applyProtection="1">
      <alignment vertical="center"/>
    </xf>
    <xf numFmtId="0" fontId="3" fillId="0" borderId="0" xfId="1" applyFont="1" applyBorder="1" applyAlignment="1" applyProtection="1">
      <alignment horizontal="left"/>
    </xf>
    <xf numFmtId="49" fontId="3" fillId="0" borderId="0" xfId="1" applyNumberFormat="1" applyFont="1" applyBorder="1" applyAlignment="1" applyProtection="1">
      <alignment vertical="center"/>
    </xf>
    <xf numFmtId="49" fontId="4" fillId="0" borderId="0" xfId="1" applyNumberFormat="1" applyFont="1" applyBorder="1" applyAlignment="1" applyProtection="1">
      <alignment vertical="center"/>
    </xf>
    <xf numFmtId="49" fontId="4" fillId="0" borderId="0" xfId="1" applyNumberFormat="1" applyFont="1" applyBorder="1" applyAlignment="1" applyProtection="1"/>
    <xf numFmtId="0" fontId="2" fillId="0" borderId="0" xfId="1" applyFont="1" applyBorder="1" applyAlignment="1" applyProtection="1">
      <alignment horizontal="center" vertical="center"/>
    </xf>
    <xf numFmtId="49" fontId="6" fillId="0" borderId="0" xfId="1" applyNumberFormat="1" applyFont="1" applyBorder="1" applyAlignment="1" applyProtection="1">
      <alignment horizontal="left" vertical="center" wrapText="1"/>
    </xf>
    <xf numFmtId="44" fontId="5" fillId="2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/>
    </xf>
    <xf numFmtId="164" fontId="5" fillId="2" borderId="0" xfId="1" applyNumberFormat="1" applyFont="1" applyFill="1" applyBorder="1" applyAlignment="1" applyProtection="1">
      <alignment vertical="center"/>
    </xf>
    <xf numFmtId="49" fontId="14" fillId="0" borderId="0" xfId="1" applyNumberFormat="1" applyFont="1" applyAlignment="1" applyProtection="1">
      <alignment vertical="center"/>
    </xf>
    <xf numFmtId="49" fontId="14" fillId="0" borderId="0" xfId="1" applyNumberFormat="1" applyFont="1" applyFill="1" applyBorder="1" applyAlignment="1" applyProtection="1">
      <alignment vertical="center"/>
    </xf>
    <xf numFmtId="0" fontId="14" fillId="0" borderId="0" xfId="1" applyFont="1" applyBorder="1" applyAlignment="1" applyProtection="1">
      <alignment horizontal="left"/>
    </xf>
    <xf numFmtId="49" fontId="14" fillId="0" borderId="0" xfId="1" applyNumberFormat="1" applyFont="1" applyBorder="1" applyAlignment="1" applyProtection="1">
      <alignment vertical="center"/>
    </xf>
    <xf numFmtId="49" fontId="15" fillId="0" borderId="0" xfId="1" applyNumberFormat="1" applyFont="1" applyBorder="1" applyAlignment="1" applyProtection="1">
      <alignment horizontal="left" vertical="center"/>
    </xf>
    <xf numFmtId="49" fontId="14" fillId="2" borderId="0" xfId="1" applyNumberFormat="1" applyFont="1" applyFill="1" applyBorder="1" applyAlignment="1" applyProtection="1">
      <alignment vertical="center" wrapText="1"/>
    </xf>
    <xf numFmtId="49" fontId="2" fillId="0" borderId="0" xfId="1" applyNumberFormat="1" applyFont="1" applyAlignment="1" applyProtection="1">
      <alignment vertical="center"/>
    </xf>
    <xf numFmtId="49" fontId="14" fillId="0" borderId="3" xfId="1" applyNumberFormat="1" applyFont="1" applyBorder="1" applyAlignment="1" applyProtection="1">
      <alignment vertical="center"/>
    </xf>
    <xf numFmtId="0" fontId="2" fillId="0" borderId="0" xfId="1" applyFont="1" applyBorder="1" applyAlignment="1" applyProtection="1"/>
    <xf numFmtId="49" fontId="15" fillId="2" borderId="0" xfId="1" applyNumberFormat="1" applyFont="1" applyFill="1" applyBorder="1" applyAlignment="1" applyProtection="1">
      <alignment vertical="center"/>
    </xf>
    <xf numFmtId="49" fontId="2" fillId="2" borderId="0" xfId="1" applyNumberFormat="1" applyFont="1" applyFill="1" applyBorder="1" applyAlignment="1" applyProtection="1">
      <alignment vertical="center"/>
    </xf>
    <xf numFmtId="49" fontId="15" fillId="2" borderId="0" xfId="1" applyNumberFormat="1" applyFont="1" applyFill="1" applyBorder="1" applyAlignment="1" applyProtection="1">
      <alignment horizontal="right" vertical="center"/>
    </xf>
    <xf numFmtId="49" fontId="2" fillId="2" borderId="0" xfId="1" applyNumberFormat="1" applyFont="1" applyFill="1" applyBorder="1" applyAlignment="1" applyProtection="1">
      <alignment horizontal="center" vertical="center"/>
    </xf>
    <xf numFmtId="2" fontId="15" fillId="2" borderId="0" xfId="1" applyNumberFormat="1" applyFont="1" applyFill="1" applyBorder="1" applyAlignment="1" applyProtection="1">
      <alignment horizontal="right" vertical="center"/>
    </xf>
    <xf numFmtId="2" fontId="2" fillId="2" borderId="0" xfId="1" applyNumberFormat="1" applyFont="1" applyFill="1" applyBorder="1" applyAlignment="1" applyProtection="1">
      <alignment horizontal="right" vertical="center"/>
    </xf>
    <xf numFmtId="49" fontId="2" fillId="2" borderId="0" xfId="1" applyNumberFormat="1" applyFont="1" applyFill="1" applyBorder="1" applyAlignment="1" applyProtection="1">
      <alignment horizontal="left" vertical="center"/>
    </xf>
    <xf numFmtId="49" fontId="24" fillId="2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Alignment="1" applyProtection="1"/>
    <xf numFmtId="0" fontId="21" fillId="0" borderId="0" xfId="1" applyFont="1" applyAlignment="1" applyProtection="1"/>
    <xf numFmtId="2" fontId="15" fillId="2" borderId="0" xfId="1" applyNumberFormat="1" applyFont="1" applyFill="1" applyBorder="1" applyAlignment="1" applyProtection="1">
      <alignment vertical="center"/>
    </xf>
    <xf numFmtId="49" fontId="15" fillId="0" borderId="3" xfId="1" applyNumberFormat="1" applyFont="1" applyBorder="1" applyAlignment="1" applyProtection="1"/>
    <xf numFmtId="49" fontId="15" fillId="0" borderId="3" xfId="1" applyNumberFormat="1" applyFont="1" applyBorder="1" applyAlignment="1" applyProtection="1">
      <alignment horizontal="left"/>
    </xf>
    <xf numFmtId="0" fontId="25" fillId="0" borderId="0" xfId="1" applyFont="1" applyAlignment="1" applyProtection="1">
      <alignment vertical="center"/>
    </xf>
    <xf numFmtId="0" fontId="26" fillId="0" borderId="0" xfId="1" applyFont="1" applyAlignment="1" applyProtection="1">
      <alignment horizontal="left" vertical="center"/>
    </xf>
    <xf numFmtId="0" fontId="24" fillId="0" borderId="0" xfId="1" applyFont="1" applyBorder="1" applyAlignment="1" applyProtection="1"/>
    <xf numFmtId="0" fontId="2" fillId="0" borderId="0" xfId="1" applyFont="1" applyAlignment="1" applyProtection="1">
      <alignment vertical="center"/>
    </xf>
    <xf numFmtId="0" fontId="2" fillId="0" borderId="0" xfId="1" applyFont="1" applyFill="1" applyAlignment="1" applyProtection="1">
      <alignment vertical="center"/>
    </xf>
    <xf numFmtId="49" fontId="2" fillId="0" borderId="0" xfId="1" applyNumberFormat="1" applyFont="1" applyBorder="1" applyAlignment="1" applyProtection="1">
      <alignment vertical="center"/>
    </xf>
    <xf numFmtId="49" fontId="2" fillId="0" borderId="0" xfId="1" applyNumberFormat="1" applyFont="1" applyFill="1" applyBorder="1" applyAlignment="1" applyProtection="1">
      <alignment vertical="center"/>
    </xf>
    <xf numFmtId="49" fontId="2" fillId="0" borderId="0" xfId="1" applyNumberFormat="1" applyFont="1" applyBorder="1" applyAlignment="1" applyProtection="1">
      <alignment vertical="top"/>
    </xf>
    <xf numFmtId="49" fontId="2" fillId="0" borderId="0" xfId="1" applyNumberFormat="1" applyFont="1" applyFill="1" applyBorder="1" applyAlignment="1" applyProtection="1">
      <alignment vertical="top"/>
    </xf>
    <xf numFmtId="49" fontId="15" fillId="0" borderId="0" xfId="1" applyNumberFormat="1" applyFont="1" applyBorder="1" applyAlignment="1" applyProtection="1">
      <alignment vertical="center"/>
    </xf>
    <xf numFmtId="49" fontId="24" fillId="0" borderId="0" xfId="1" applyNumberFormat="1" applyFont="1" applyBorder="1" applyAlignment="1" applyProtection="1">
      <alignment horizontal="left"/>
    </xf>
    <xf numFmtId="49" fontId="24" fillId="0" borderId="0" xfId="1" applyNumberFormat="1" applyFont="1" applyBorder="1" applyAlignment="1" applyProtection="1"/>
    <xf numFmtId="49" fontId="2" fillId="0" borderId="0" xfId="1" applyNumberFormat="1" applyFont="1" applyFill="1" applyAlignment="1" applyProtection="1">
      <alignment vertical="center"/>
    </xf>
    <xf numFmtId="49" fontId="24" fillId="0" borderId="0" xfId="1" applyNumberFormat="1" applyFont="1" applyFill="1" applyAlignment="1" applyProtection="1">
      <alignment horizontal="center" vertical="center"/>
    </xf>
    <xf numFmtId="0" fontId="23" fillId="2" borderId="0" xfId="1" applyFont="1" applyFill="1" applyAlignment="1" applyProtection="1">
      <alignment vertical="center"/>
    </xf>
    <xf numFmtId="0" fontId="29" fillId="0" borderId="0" xfId="0" applyNumberFormat="1" applyFont="1"/>
    <xf numFmtId="0" fontId="30" fillId="0" borderId="0" xfId="0" applyNumberFormat="1" applyFont="1"/>
    <xf numFmtId="0" fontId="30" fillId="0" borderId="0" xfId="0" applyFont="1"/>
    <xf numFmtId="49" fontId="17" fillId="2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5" xfId="1" applyNumberFormat="1" applyFont="1" applyFill="1" applyBorder="1" applyAlignment="1" applyProtection="1">
      <alignment vertical="center"/>
    </xf>
    <xf numFmtId="49" fontId="14" fillId="0" borderId="2" xfId="1" applyNumberFormat="1" applyFont="1" applyBorder="1" applyAlignment="1" applyProtection="1">
      <alignment vertical="center"/>
    </xf>
    <xf numFmtId="49" fontId="2" fillId="0" borderId="5" xfId="1" applyNumberFormat="1" applyFont="1" applyBorder="1" applyAlignment="1" applyProtection="1">
      <alignment vertical="center"/>
    </xf>
    <xf numFmtId="49" fontId="6" fillId="0" borderId="1" xfId="1" applyNumberFormat="1" applyFont="1" applyBorder="1" applyAlignment="1" applyProtection="1">
      <alignment horizontal="left" vertical="center" wrapText="1"/>
    </xf>
    <xf numFmtId="0" fontId="31" fillId="0" borderId="1" xfId="0" applyFont="1" applyBorder="1"/>
    <xf numFmtId="0" fontId="31" fillId="4" borderId="1" xfId="0" applyFont="1" applyFill="1" applyBorder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3" fillId="0" borderId="0" xfId="0" applyFont="1"/>
    <xf numFmtId="0" fontId="23" fillId="7" borderId="0" xfId="1" applyFont="1" applyFill="1" applyAlignment="1" applyProtection="1">
      <alignment horizontal="center" vertical="center"/>
    </xf>
    <xf numFmtId="0" fontId="23" fillId="5" borderId="0" xfId="1" applyFont="1" applyFill="1" applyBorder="1" applyAlignment="1" applyProtection="1">
      <alignment horizontal="center" vertical="center"/>
    </xf>
    <xf numFmtId="0" fontId="23" fillId="5" borderId="5" xfId="1" applyFont="1" applyFill="1" applyBorder="1" applyAlignment="1" applyProtection="1">
      <alignment horizontal="center" vertical="center"/>
    </xf>
    <xf numFmtId="49" fontId="6" fillId="2" borderId="1" xfId="1" applyNumberFormat="1" applyFont="1" applyFill="1" applyBorder="1" applyAlignment="1" applyProtection="1">
      <alignment horizontal="center" vertical="center"/>
    </xf>
    <xf numFmtId="164" fontId="6" fillId="2" borderId="1" xfId="1" applyNumberFormat="1" applyFont="1" applyFill="1" applyBorder="1" applyAlignment="1" applyProtection="1">
      <alignment horizontal="center" vertical="center"/>
    </xf>
    <xf numFmtId="49" fontId="24" fillId="2" borderId="12" xfId="1" applyNumberFormat="1" applyFont="1" applyFill="1" applyBorder="1" applyAlignment="1" applyProtection="1">
      <alignment horizontal="center" vertical="center"/>
    </xf>
    <xf numFmtId="49" fontId="24" fillId="2" borderId="11" xfId="1" applyNumberFormat="1" applyFont="1" applyFill="1" applyBorder="1" applyAlignment="1" applyProtection="1">
      <alignment horizontal="center" vertical="center"/>
    </xf>
    <xf numFmtId="49" fontId="24" fillId="2" borderId="10" xfId="1" applyNumberFormat="1" applyFont="1" applyFill="1" applyBorder="1" applyAlignment="1" applyProtection="1">
      <alignment horizontal="center" vertical="center"/>
    </xf>
    <xf numFmtId="49" fontId="2" fillId="2" borderId="12" xfId="1" applyNumberFormat="1" applyFont="1" applyFill="1" applyBorder="1" applyAlignment="1" applyProtection="1">
      <alignment horizontal="left" vertical="center"/>
    </xf>
    <xf numFmtId="49" fontId="2" fillId="2" borderId="11" xfId="1" applyNumberFormat="1" applyFont="1" applyFill="1" applyBorder="1" applyAlignment="1" applyProtection="1">
      <alignment horizontal="left" vertical="center"/>
    </xf>
    <xf numFmtId="49" fontId="2" fillId="2" borderId="10" xfId="1" applyNumberFormat="1" applyFont="1" applyFill="1" applyBorder="1" applyAlignment="1" applyProtection="1">
      <alignment horizontal="left" vertical="center"/>
    </xf>
    <xf numFmtId="49" fontId="2" fillId="2" borderId="12" xfId="1" applyNumberFormat="1" applyFont="1" applyFill="1" applyBorder="1" applyAlignment="1" applyProtection="1">
      <alignment horizontal="center" vertical="center"/>
    </xf>
    <xf numFmtId="49" fontId="2" fillId="2" borderId="11" xfId="1" applyNumberFormat="1" applyFont="1" applyFill="1" applyBorder="1" applyAlignment="1" applyProtection="1">
      <alignment horizontal="center" vertical="center"/>
    </xf>
    <xf numFmtId="49" fontId="2" fillId="2" borderId="10" xfId="1" applyNumberFormat="1" applyFont="1" applyFill="1" applyBorder="1" applyAlignment="1" applyProtection="1">
      <alignment horizontal="center" vertical="center"/>
    </xf>
    <xf numFmtId="2" fontId="2" fillId="2" borderId="12" xfId="1" applyNumberFormat="1" applyFont="1" applyFill="1" applyBorder="1" applyAlignment="1" applyProtection="1">
      <alignment horizontal="right" vertical="center"/>
    </xf>
    <xf numFmtId="2" fontId="2" fillId="2" borderId="11" xfId="1" applyNumberFormat="1" applyFont="1" applyFill="1" applyBorder="1" applyAlignment="1" applyProtection="1">
      <alignment horizontal="right" vertical="center"/>
    </xf>
    <xf numFmtId="2" fontId="2" fillId="2" borderId="10" xfId="1" applyNumberFormat="1" applyFont="1" applyFill="1" applyBorder="1" applyAlignment="1" applyProtection="1">
      <alignment horizontal="right" vertical="center"/>
    </xf>
    <xf numFmtId="2" fontId="15" fillId="4" borderId="12" xfId="1" applyNumberFormat="1" applyFont="1" applyFill="1" applyBorder="1" applyAlignment="1" applyProtection="1">
      <alignment horizontal="right" vertical="center"/>
      <protection locked="0"/>
    </xf>
    <xf numFmtId="2" fontId="15" fillId="4" borderId="11" xfId="1" applyNumberFormat="1" applyFont="1" applyFill="1" applyBorder="1" applyAlignment="1" applyProtection="1">
      <alignment horizontal="right" vertical="center"/>
      <protection locked="0"/>
    </xf>
    <xf numFmtId="2" fontId="15" fillId="4" borderId="10" xfId="1" applyNumberFormat="1" applyFont="1" applyFill="1" applyBorder="1" applyAlignment="1" applyProtection="1">
      <alignment horizontal="right" vertical="center"/>
      <protection locked="0"/>
    </xf>
    <xf numFmtId="2" fontId="15" fillId="2" borderId="12" xfId="1" applyNumberFormat="1" applyFont="1" applyFill="1" applyBorder="1" applyAlignment="1" applyProtection="1">
      <alignment horizontal="right" vertical="center"/>
      <protection locked="0"/>
    </xf>
    <xf numFmtId="2" fontId="15" fillId="2" borderId="11" xfId="1" applyNumberFormat="1" applyFont="1" applyFill="1" applyBorder="1" applyAlignment="1" applyProtection="1">
      <alignment horizontal="right" vertical="center"/>
      <protection locked="0"/>
    </xf>
    <xf numFmtId="2" fontId="15" fillId="2" borderId="10" xfId="1" applyNumberFormat="1" applyFont="1" applyFill="1" applyBorder="1" applyAlignment="1" applyProtection="1">
      <alignment horizontal="right" vertical="center"/>
      <protection locked="0"/>
    </xf>
    <xf numFmtId="49" fontId="25" fillId="2" borderId="12" xfId="1" applyNumberFormat="1" applyFont="1" applyFill="1" applyBorder="1" applyAlignment="1" applyProtection="1">
      <alignment horizontal="center" vertical="center"/>
    </xf>
    <xf numFmtId="49" fontId="25" fillId="2" borderId="11" xfId="1" applyNumberFormat="1" applyFont="1" applyFill="1" applyBorder="1" applyAlignment="1" applyProtection="1">
      <alignment horizontal="center" vertical="center"/>
    </xf>
    <xf numFmtId="49" fontId="25" fillId="2" borderId="10" xfId="1" applyNumberFormat="1" applyFont="1" applyFill="1" applyBorder="1" applyAlignment="1" applyProtection="1">
      <alignment horizontal="center" vertical="center"/>
    </xf>
    <xf numFmtId="49" fontId="2" fillId="4" borderId="12" xfId="1" applyNumberFormat="1" applyFont="1" applyFill="1" applyBorder="1" applyAlignment="1" applyProtection="1">
      <alignment horizontal="left" vertical="center"/>
      <protection locked="0"/>
    </xf>
    <xf numFmtId="49" fontId="2" fillId="4" borderId="11" xfId="1" applyNumberFormat="1" applyFont="1" applyFill="1" applyBorder="1" applyAlignment="1" applyProtection="1">
      <alignment horizontal="left" vertical="center"/>
      <protection locked="0"/>
    </xf>
    <xf numFmtId="49" fontId="2" fillId="4" borderId="10" xfId="1" applyNumberFormat="1" applyFont="1" applyFill="1" applyBorder="1" applyAlignment="1" applyProtection="1">
      <alignment horizontal="left" vertical="center"/>
      <protection locked="0"/>
    </xf>
    <xf numFmtId="49" fontId="2" fillId="4" borderId="1" xfId="1" applyNumberFormat="1" applyFont="1" applyFill="1" applyBorder="1" applyAlignment="1" applyProtection="1">
      <alignment horizontal="center" vertical="center"/>
      <protection locked="0"/>
    </xf>
    <xf numFmtId="2" fontId="2" fillId="4" borderId="1" xfId="1" applyNumberFormat="1" applyFont="1" applyFill="1" applyBorder="1" applyAlignment="1" applyProtection="1">
      <alignment horizontal="right" vertical="center"/>
      <protection locked="0"/>
    </xf>
    <xf numFmtId="49" fontId="17" fillId="2" borderId="12" xfId="1" applyNumberFormat="1" applyFont="1" applyFill="1" applyBorder="1" applyAlignment="1" applyProtection="1">
      <alignment horizontal="center" vertical="center"/>
    </xf>
    <xf numFmtId="49" fontId="17" fillId="2" borderId="11" xfId="1" applyNumberFormat="1" applyFont="1" applyFill="1" applyBorder="1" applyAlignment="1" applyProtection="1">
      <alignment horizontal="center" vertical="center"/>
    </xf>
    <xf numFmtId="49" fontId="17" fillId="2" borderId="10" xfId="1" applyNumberFormat="1" applyFont="1" applyFill="1" applyBorder="1" applyAlignment="1" applyProtection="1">
      <alignment horizontal="center" vertical="center"/>
    </xf>
    <xf numFmtId="49" fontId="5" fillId="2" borderId="9" xfId="1" applyNumberFormat="1" applyFont="1" applyFill="1" applyBorder="1" applyAlignment="1" applyProtection="1">
      <alignment horizontal="center" vertical="center"/>
    </xf>
    <xf numFmtId="49" fontId="5" fillId="2" borderId="8" xfId="1" applyNumberFormat="1" applyFont="1" applyFill="1" applyBorder="1" applyAlignment="1" applyProtection="1">
      <alignment horizontal="center" vertical="center"/>
    </xf>
    <xf numFmtId="49" fontId="5" fillId="2" borderId="7" xfId="1" applyNumberFormat="1" applyFont="1" applyFill="1" applyBorder="1" applyAlignment="1" applyProtection="1">
      <alignment horizontal="center" vertical="center"/>
    </xf>
    <xf numFmtId="2" fontId="17" fillId="2" borderId="12" xfId="1" applyNumberFormat="1" applyFont="1" applyFill="1" applyBorder="1" applyAlignment="1" applyProtection="1">
      <alignment horizontal="right" vertical="center"/>
    </xf>
    <xf numFmtId="2" fontId="17" fillId="2" borderId="11" xfId="1" applyNumberFormat="1" applyFont="1" applyFill="1" applyBorder="1" applyAlignment="1" applyProtection="1">
      <alignment horizontal="right" vertical="center"/>
    </xf>
    <xf numFmtId="2" fontId="17" fillId="2" borderId="10" xfId="1" applyNumberFormat="1" applyFont="1" applyFill="1" applyBorder="1" applyAlignment="1" applyProtection="1">
      <alignment horizontal="right" vertical="center"/>
    </xf>
    <xf numFmtId="2" fontId="17" fillId="6" borderId="12" xfId="1" applyNumberFormat="1" applyFont="1" applyFill="1" applyBorder="1" applyAlignment="1" applyProtection="1">
      <alignment horizontal="right" vertical="center"/>
    </xf>
    <xf numFmtId="2" fontId="17" fillId="6" borderId="11" xfId="1" applyNumberFormat="1" applyFont="1" applyFill="1" applyBorder="1" applyAlignment="1" applyProtection="1">
      <alignment horizontal="right" vertical="center"/>
    </xf>
    <xf numFmtId="2" fontId="17" fillId="6" borderId="10" xfId="1" applyNumberFormat="1" applyFont="1" applyFill="1" applyBorder="1" applyAlignment="1" applyProtection="1">
      <alignment horizontal="right" vertical="center"/>
    </xf>
    <xf numFmtId="49" fontId="17" fillId="2" borderId="1" xfId="1" applyNumberFormat="1" applyFont="1" applyFill="1" applyBorder="1" applyAlignment="1" applyProtection="1">
      <alignment horizontal="right" vertical="center"/>
    </xf>
    <xf numFmtId="49" fontId="15" fillId="2" borderId="1" xfId="1" applyNumberFormat="1" applyFont="1" applyFill="1" applyBorder="1" applyAlignment="1" applyProtection="1">
      <alignment horizontal="right" vertical="center"/>
    </xf>
    <xf numFmtId="2" fontId="17" fillId="2" borderId="9" xfId="1" applyNumberFormat="1" applyFont="1" applyFill="1" applyBorder="1" applyAlignment="1" applyProtection="1">
      <alignment horizontal="center" vertical="center"/>
    </xf>
    <xf numFmtId="2" fontId="17" fillId="2" borderId="8" xfId="1" applyNumberFormat="1" applyFont="1" applyFill="1" applyBorder="1" applyAlignment="1" applyProtection="1">
      <alignment horizontal="center" vertical="center"/>
    </xf>
    <xf numFmtId="2" fontId="17" fillId="2" borderId="7" xfId="1" applyNumberFormat="1" applyFont="1" applyFill="1" applyBorder="1" applyAlignment="1" applyProtection="1">
      <alignment horizontal="center" vertical="center"/>
    </xf>
    <xf numFmtId="2" fontId="17" fillId="2" borderId="4" xfId="1" applyNumberFormat="1" applyFont="1" applyFill="1" applyBorder="1" applyAlignment="1" applyProtection="1">
      <alignment horizontal="center" vertical="center"/>
    </xf>
    <xf numFmtId="2" fontId="17" fillId="2" borderId="3" xfId="1" applyNumberFormat="1" applyFont="1" applyFill="1" applyBorder="1" applyAlignment="1" applyProtection="1">
      <alignment horizontal="center" vertical="center"/>
    </xf>
    <xf numFmtId="2" fontId="17" fillId="2" borderId="2" xfId="1" applyNumberFormat="1" applyFont="1" applyFill="1" applyBorder="1" applyAlignment="1" applyProtection="1">
      <alignment horizontal="center" vertical="center"/>
    </xf>
    <xf numFmtId="164" fontId="17" fillId="6" borderId="9" xfId="1" applyNumberFormat="1" applyFont="1" applyFill="1" applyBorder="1" applyAlignment="1" applyProtection="1">
      <alignment horizontal="center" vertical="center"/>
    </xf>
    <xf numFmtId="164" fontId="17" fillId="6" borderId="8" xfId="1" applyNumberFormat="1" applyFont="1" applyFill="1" applyBorder="1" applyAlignment="1" applyProtection="1">
      <alignment horizontal="center" vertical="center"/>
    </xf>
    <xf numFmtId="164" fontId="17" fillId="6" borderId="7" xfId="1" applyNumberFormat="1" applyFont="1" applyFill="1" applyBorder="1" applyAlignment="1" applyProtection="1">
      <alignment horizontal="center" vertical="center"/>
    </xf>
    <xf numFmtId="164" fontId="17" fillId="6" borderId="4" xfId="1" applyNumberFormat="1" applyFont="1" applyFill="1" applyBorder="1" applyAlignment="1" applyProtection="1">
      <alignment horizontal="center" vertical="center"/>
    </xf>
    <xf numFmtId="164" fontId="17" fillId="6" borderId="3" xfId="1" applyNumberFormat="1" applyFont="1" applyFill="1" applyBorder="1" applyAlignment="1" applyProtection="1">
      <alignment horizontal="center" vertical="center"/>
    </xf>
    <xf numFmtId="164" fontId="17" fillId="6" borderId="2" xfId="1" applyNumberFormat="1" applyFont="1" applyFill="1" applyBorder="1" applyAlignment="1" applyProtection="1">
      <alignment horizontal="center" vertical="center"/>
    </xf>
    <xf numFmtId="49" fontId="2" fillId="2" borderId="9" xfId="1" applyNumberFormat="1" applyFont="1" applyFill="1" applyBorder="1" applyAlignment="1" applyProtection="1">
      <alignment horizontal="center" vertical="center"/>
    </xf>
    <xf numFmtId="49" fontId="2" fillId="2" borderId="8" xfId="1" applyNumberFormat="1" applyFont="1" applyFill="1" applyBorder="1" applyAlignment="1" applyProtection="1">
      <alignment horizontal="center" vertical="center"/>
    </xf>
    <xf numFmtId="49" fontId="2" fillId="2" borderId="7" xfId="1" applyNumberFormat="1" applyFont="1" applyFill="1" applyBorder="1" applyAlignment="1" applyProtection="1">
      <alignment horizontal="center" vertical="center"/>
    </xf>
    <xf numFmtId="2" fontId="15" fillId="2" borderId="12" xfId="1" applyNumberFormat="1" applyFont="1" applyFill="1" applyBorder="1" applyAlignment="1" applyProtection="1">
      <alignment horizontal="right" vertical="center"/>
    </xf>
    <xf numFmtId="2" fontId="15" fillId="2" borderId="11" xfId="1" applyNumberFormat="1" applyFont="1" applyFill="1" applyBorder="1" applyAlignment="1" applyProtection="1">
      <alignment horizontal="right" vertical="center"/>
    </xf>
    <xf numFmtId="2" fontId="15" fillId="2" borderId="10" xfId="1" applyNumberFormat="1" applyFont="1" applyFill="1" applyBorder="1" applyAlignment="1" applyProtection="1">
      <alignment horizontal="right" vertical="center"/>
    </xf>
    <xf numFmtId="49" fontId="6" fillId="2" borderId="9" xfId="1" applyNumberFormat="1" applyFont="1" applyFill="1" applyBorder="1" applyAlignment="1" applyProtection="1">
      <alignment horizontal="center" vertical="center" wrapText="1"/>
    </xf>
    <xf numFmtId="49" fontId="6" fillId="2" borderId="8" xfId="1" applyNumberFormat="1" applyFont="1" applyFill="1" applyBorder="1" applyAlignment="1" applyProtection="1">
      <alignment horizontal="center" vertical="center" wrapText="1"/>
    </xf>
    <xf numFmtId="49" fontId="6" fillId="2" borderId="7" xfId="1" applyNumberFormat="1" applyFont="1" applyFill="1" applyBorder="1" applyAlignment="1" applyProtection="1">
      <alignment horizontal="center" vertical="center" wrapText="1"/>
    </xf>
    <xf numFmtId="49" fontId="6" fillId="2" borderId="4" xfId="1" applyNumberFormat="1" applyFont="1" applyFill="1" applyBorder="1" applyAlignment="1" applyProtection="1">
      <alignment horizontal="center" vertical="center" wrapText="1"/>
    </xf>
    <xf numFmtId="49" fontId="6" fillId="2" borderId="3" xfId="1" applyNumberFormat="1" applyFont="1" applyFill="1" applyBorder="1" applyAlignment="1" applyProtection="1">
      <alignment horizontal="center" vertical="center" wrapText="1"/>
    </xf>
    <xf numFmtId="49" fontId="6" fillId="2" borderId="2" xfId="1" applyNumberFormat="1" applyFont="1" applyFill="1" applyBorder="1" applyAlignment="1" applyProtection="1">
      <alignment horizontal="center" vertical="center" wrapText="1"/>
    </xf>
    <xf numFmtId="49" fontId="24" fillId="2" borderId="12" xfId="1" applyNumberFormat="1" applyFont="1" applyFill="1" applyBorder="1" applyAlignment="1" applyProtection="1">
      <alignment horizontal="left" vertical="center"/>
    </xf>
    <xf numFmtId="49" fontId="24" fillId="2" borderId="11" xfId="1" applyNumberFormat="1" applyFont="1" applyFill="1" applyBorder="1" applyAlignment="1" applyProtection="1">
      <alignment horizontal="left" vertical="center"/>
    </xf>
    <xf numFmtId="49" fontId="24" fillId="2" borderId="10" xfId="1" applyNumberFormat="1" applyFont="1" applyFill="1" applyBorder="1" applyAlignment="1" applyProtection="1">
      <alignment horizontal="left" vertical="center"/>
    </xf>
    <xf numFmtId="0" fontId="27" fillId="0" borderId="0" xfId="1" applyFont="1" applyAlignment="1" applyProtection="1">
      <alignment horizontal="left" vertical="top" wrapText="1"/>
    </xf>
    <xf numFmtId="49" fontId="6" fillId="2" borderId="9" xfId="1" applyNumberFormat="1" applyFont="1" applyFill="1" applyBorder="1" applyAlignment="1" applyProtection="1">
      <alignment horizontal="center" vertical="center"/>
    </xf>
    <xf numFmtId="49" fontId="6" fillId="2" borderId="8" xfId="1" applyNumberFormat="1" applyFont="1" applyFill="1" applyBorder="1" applyAlignment="1" applyProtection="1">
      <alignment horizontal="center" vertical="center"/>
    </xf>
    <xf numFmtId="49" fontId="6" fillId="2" borderId="7" xfId="1" applyNumberFormat="1" applyFont="1" applyFill="1" applyBorder="1" applyAlignment="1" applyProtection="1">
      <alignment horizontal="center" vertical="center"/>
    </xf>
    <xf numFmtId="49" fontId="6" fillId="2" borderId="4" xfId="1" applyNumberFormat="1" applyFont="1" applyFill="1" applyBorder="1" applyAlignment="1" applyProtection="1">
      <alignment horizontal="center" vertical="center"/>
    </xf>
    <xf numFmtId="49" fontId="6" fillId="2" borderId="3" xfId="1" applyNumberFormat="1" applyFont="1" applyFill="1" applyBorder="1" applyAlignment="1" applyProtection="1">
      <alignment horizontal="center" vertical="center"/>
    </xf>
    <xf numFmtId="49" fontId="6" fillId="2" borderId="2" xfId="1" applyNumberFormat="1" applyFont="1" applyFill="1" applyBorder="1" applyAlignment="1" applyProtection="1">
      <alignment horizontal="center" vertical="center"/>
    </xf>
    <xf numFmtId="49" fontId="6" fillId="2" borderId="6" xfId="1" applyNumberFormat="1" applyFont="1" applyFill="1" applyBorder="1" applyAlignment="1" applyProtection="1">
      <alignment horizontal="center" vertical="center" wrapText="1"/>
    </xf>
    <xf numFmtId="49" fontId="6" fillId="2" borderId="0" xfId="1" applyNumberFormat="1" applyFont="1" applyFill="1" applyBorder="1" applyAlignment="1" applyProtection="1">
      <alignment horizontal="center" vertical="center" wrapText="1"/>
    </xf>
    <xf numFmtId="49" fontId="6" fillId="2" borderId="5" xfId="1" applyNumberFormat="1" applyFont="1" applyFill="1" applyBorder="1" applyAlignment="1" applyProtection="1">
      <alignment horizontal="center" vertical="center" wrapText="1"/>
    </xf>
    <xf numFmtId="49" fontId="17" fillId="2" borderId="1" xfId="1" applyNumberFormat="1" applyFont="1" applyFill="1" applyBorder="1" applyAlignment="1" applyProtection="1">
      <alignment horizontal="center" vertical="center"/>
    </xf>
    <xf numFmtId="49" fontId="5" fillId="2" borderId="1" xfId="1" applyNumberFormat="1" applyFont="1" applyFill="1" applyBorder="1" applyAlignment="1" applyProtection="1">
      <alignment horizontal="left" vertical="center"/>
    </xf>
    <xf numFmtId="2" fontId="17" fillId="6" borderId="1" xfId="1" applyNumberFormat="1" applyFont="1" applyFill="1" applyBorder="1" applyAlignment="1" applyProtection="1">
      <alignment horizontal="right" vertical="center"/>
      <protection locked="0"/>
    </xf>
    <xf numFmtId="49" fontId="5" fillId="2" borderId="12" xfId="1" applyNumberFormat="1" applyFont="1" applyFill="1" applyBorder="1" applyAlignment="1" applyProtection="1">
      <alignment horizontal="center" vertical="center"/>
    </xf>
    <xf numFmtId="49" fontId="5" fillId="2" borderId="11" xfId="1" applyNumberFormat="1" applyFont="1" applyFill="1" applyBorder="1" applyAlignment="1" applyProtection="1">
      <alignment horizontal="center" vertical="center"/>
    </xf>
    <xf numFmtId="49" fontId="5" fillId="2" borderId="10" xfId="1" applyNumberFormat="1" applyFont="1" applyFill="1" applyBorder="1" applyAlignment="1" applyProtection="1">
      <alignment horizontal="center" vertical="center"/>
    </xf>
    <xf numFmtId="49" fontId="5" fillId="2" borderId="12" xfId="1" applyNumberFormat="1" applyFont="1" applyFill="1" applyBorder="1" applyAlignment="1" applyProtection="1">
      <alignment horizontal="left" vertical="center"/>
    </xf>
    <xf numFmtId="49" fontId="5" fillId="2" borderId="11" xfId="1" applyNumberFormat="1" applyFont="1" applyFill="1" applyBorder="1" applyAlignment="1" applyProtection="1">
      <alignment horizontal="left" vertical="center"/>
    </xf>
    <xf numFmtId="49" fontId="5" fillId="2" borderId="10" xfId="1" applyNumberFormat="1" applyFont="1" applyFill="1" applyBorder="1" applyAlignment="1" applyProtection="1">
      <alignment horizontal="left" vertical="center"/>
    </xf>
    <xf numFmtId="49" fontId="5" fillId="2" borderId="12" xfId="1" applyNumberFormat="1" applyFont="1" applyFill="1" applyBorder="1" applyAlignment="1" applyProtection="1">
      <alignment horizontal="center" vertical="center"/>
      <protection locked="0"/>
    </xf>
    <xf numFmtId="49" fontId="5" fillId="2" borderId="11" xfId="1" applyNumberFormat="1" applyFont="1" applyFill="1" applyBorder="1" applyAlignment="1" applyProtection="1">
      <alignment horizontal="center" vertical="center"/>
      <protection locked="0"/>
    </xf>
    <xf numFmtId="49" fontId="5" fillId="2" borderId="10" xfId="1" applyNumberFormat="1" applyFont="1" applyFill="1" applyBorder="1" applyAlignment="1" applyProtection="1">
      <alignment horizontal="center" vertical="center"/>
      <protection locked="0"/>
    </xf>
    <xf numFmtId="164" fontId="5" fillId="2" borderId="1" xfId="1" applyNumberFormat="1" applyFont="1" applyFill="1" applyBorder="1" applyAlignment="1" applyProtection="1">
      <alignment horizontal="center" vertical="center"/>
    </xf>
    <xf numFmtId="2" fontId="17" fillId="2" borderId="12" xfId="1" applyNumberFormat="1" applyFont="1" applyFill="1" applyBorder="1" applyAlignment="1" applyProtection="1">
      <alignment horizontal="center" vertical="center"/>
    </xf>
    <xf numFmtId="2" fontId="17" fillId="2" borderId="11" xfId="1" applyNumberFormat="1" applyFont="1" applyFill="1" applyBorder="1" applyAlignment="1" applyProtection="1">
      <alignment horizontal="center" vertical="center"/>
    </xf>
    <xf numFmtId="2" fontId="17" fillId="2" borderId="10" xfId="1" applyNumberFormat="1" applyFont="1" applyFill="1" applyBorder="1" applyAlignment="1" applyProtection="1">
      <alignment horizontal="center" vertical="center"/>
    </xf>
    <xf numFmtId="10" fontId="17" fillId="6" borderId="1" xfId="2" applyNumberFormat="1" applyFont="1" applyFill="1" applyBorder="1" applyAlignment="1" applyProtection="1">
      <alignment horizontal="right" vertical="center"/>
      <protection locked="0"/>
    </xf>
    <xf numFmtId="0" fontId="2" fillId="0" borderId="1" xfId="1" applyFont="1" applyBorder="1" applyAlignment="1" applyProtection="1">
      <alignment horizontal="center" vertical="center"/>
    </xf>
    <xf numFmtId="49" fontId="21" fillId="0" borderId="1" xfId="1" applyNumberFormat="1" applyFont="1" applyBorder="1" applyAlignment="1" applyProtection="1">
      <alignment horizontal="left" vertical="center" wrapText="1"/>
    </xf>
    <xf numFmtId="49" fontId="11" fillId="0" borderId="9" xfId="1" applyNumberFormat="1" applyFont="1" applyBorder="1" applyAlignment="1" applyProtection="1">
      <alignment horizontal="right" vertical="center" wrapText="1"/>
    </xf>
    <xf numFmtId="49" fontId="11" fillId="0" borderId="8" xfId="1" applyNumberFormat="1" applyFont="1" applyBorder="1" applyAlignment="1" applyProtection="1">
      <alignment horizontal="right" vertical="center" wrapText="1"/>
    </xf>
    <xf numFmtId="49" fontId="11" fillId="0" borderId="6" xfId="1" applyNumberFormat="1" applyFont="1" applyBorder="1" applyAlignment="1" applyProtection="1">
      <alignment horizontal="right" vertical="center" wrapText="1"/>
    </xf>
    <xf numFmtId="49" fontId="11" fillId="0" borderId="0" xfId="1" applyNumberFormat="1" applyFont="1" applyBorder="1" applyAlignment="1" applyProtection="1">
      <alignment horizontal="right" vertical="center" wrapText="1"/>
    </xf>
    <xf numFmtId="49" fontId="11" fillId="0" borderId="4" xfId="1" applyNumberFormat="1" applyFont="1" applyBorder="1" applyAlignment="1" applyProtection="1">
      <alignment horizontal="right" vertical="center" wrapText="1"/>
    </xf>
    <xf numFmtId="49" fontId="11" fillId="0" borderId="3" xfId="1" applyNumberFormat="1" applyFont="1" applyBorder="1" applyAlignment="1" applyProtection="1">
      <alignment horizontal="right" vertical="center" wrapText="1"/>
    </xf>
    <xf numFmtId="44" fontId="20" fillId="3" borderId="1" xfId="1" applyNumberFormat="1" applyFont="1" applyFill="1" applyBorder="1" applyAlignment="1" applyProtection="1">
      <alignment horizontal="right" vertical="center" wrapText="1"/>
    </xf>
    <xf numFmtId="0" fontId="14" fillId="0" borderId="1" xfId="1" applyFont="1" applyBorder="1" applyAlignment="1" applyProtection="1">
      <alignment horizontal="center" vertical="center"/>
    </xf>
    <xf numFmtId="49" fontId="6" fillId="0" borderId="1" xfId="1" applyNumberFormat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left" vertical="center" wrapText="1"/>
    </xf>
    <xf numFmtId="164" fontId="11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44" fontId="20" fillId="4" borderId="1" xfId="1" applyNumberFormat="1" applyFont="1" applyFill="1" applyBorder="1" applyAlignment="1" applyProtection="1">
      <alignment horizontal="right" vertical="center" wrapText="1"/>
      <protection locked="0"/>
    </xf>
    <xf numFmtId="49" fontId="11" fillId="0" borderId="7" xfId="1" applyNumberFormat="1" applyFont="1" applyBorder="1" applyAlignment="1" applyProtection="1">
      <alignment horizontal="right" vertical="center" wrapText="1"/>
    </xf>
    <xf numFmtId="49" fontId="11" fillId="0" borderId="5" xfId="1" applyNumberFormat="1" applyFont="1" applyBorder="1" applyAlignment="1" applyProtection="1">
      <alignment horizontal="right" vertical="center" wrapText="1"/>
    </xf>
    <xf numFmtId="49" fontId="11" fillId="0" borderId="2" xfId="1" applyNumberFormat="1" applyFont="1" applyBorder="1" applyAlignment="1" applyProtection="1">
      <alignment horizontal="right" vertical="center" wrapText="1"/>
    </xf>
    <xf numFmtId="44" fontId="19" fillId="3" borderId="1" xfId="1" applyNumberFormat="1" applyFont="1" applyFill="1" applyBorder="1" applyAlignment="1" applyProtection="1">
      <alignment horizontal="right" vertical="center" wrapText="1"/>
    </xf>
    <xf numFmtId="0" fontId="4" fillId="0" borderId="0" xfId="1" applyFont="1" applyBorder="1" applyAlignment="1" applyProtection="1">
      <alignment horizontal="center"/>
    </xf>
    <xf numFmtId="49" fontId="6" fillId="0" borderId="9" xfId="1" applyNumberFormat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7" xfId="1" applyNumberFormat="1" applyFont="1" applyBorder="1" applyAlignment="1" applyProtection="1">
      <alignment horizontal="center" vertical="center" wrapText="1"/>
    </xf>
    <xf numFmtId="49" fontId="6" fillId="0" borderId="6" xfId="1" applyNumberFormat="1" applyFont="1" applyBorder="1" applyAlignment="1" applyProtection="1">
      <alignment horizontal="center" vertical="center" wrapText="1"/>
    </xf>
    <xf numFmtId="49" fontId="6" fillId="0" borderId="0" xfId="1" applyNumberFormat="1" applyFont="1" applyBorder="1" applyAlignment="1" applyProtection="1">
      <alignment horizontal="center" vertical="center" wrapText="1"/>
    </xf>
    <xf numFmtId="49" fontId="6" fillId="0" borderId="5" xfId="1" applyNumberFormat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 wrapText="1"/>
    </xf>
    <xf numFmtId="49" fontId="6" fillId="0" borderId="3" xfId="1" applyNumberFormat="1" applyFont="1" applyBorder="1" applyAlignment="1" applyProtection="1">
      <alignment horizontal="center" vertical="center" wrapText="1"/>
    </xf>
    <xf numFmtId="49" fontId="6" fillId="0" borderId="2" xfId="1" applyNumberFormat="1" applyFont="1" applyBorder="1" applyAlignment="1" applyProtection="1">
      <alignment horizontal="center" vertical="center" wrapText="1"/>
    </xf>
    <xf numFmtId="49" fontId="6" fillId="0" borderId="9" xfId="1" applyNumberFormat="1" applyFont="1" applyBorder="1" applyAlignment="1" applyProtection="1">
      <alignment horizontal="left" vertical="center" wrapText="1"/>
    </xf>
    <xf numFmtId="49" fontId="6" fillId="0" borderId="8" xfId="1" applyNumberFormat="1" applyFont="1" applyBorder="1" applyAlignment="1" applyProtection="1">
      <alignment horizontal="left" vertical="center" wrapText="1"/>
    </xf>
    <xf numFmtId="49" fontId="6" fillId="0" borderId="7" xfId="1" applyNumberFormat="1" applyFont="1" applyBorder="1" applyAlignment="1" applyProtection="1">
      <alignment horizontal="left" vertical="center" wrapText="1"/>
    </xf>
    <xf numFmtId="49" fontId="6" fillId="0" borderId="6" xfId="1" applyNumberFormat="1" applyFont="1" applyBorder="1" applyAlignment="1" applyProtection="1">
      <alignment horizontal="left" vertical="center" wrapText="1"/>
    </xf>
    <xf numFmtId="49" fontId="6" fillId="0" borderId="0" xfId="1" applyNumberFormat="1" applyFont="1" applyBorder="1" applyAlignment="1" applyProtection="1">
      <alignment horizontal="left" vertical="center" wrapText="1"/>
    </xf>
    <xf numFmtId="49" fontId="6" fillId="0" borderId="5" xfId="1" applyNumberFormat="1" applyFont="1" applyBorder="1" applyAlignment="1" applyProtection="1">
      <alignment horizontal="left" vertical="center" wrapText="1"/>
    </xf>
    <xf numFmtId="49" fontId="6" fillId="0" borderId="4" xfId="1" applyNumberFormat="1" applyFont="1" applyBorder="1" applyAlignment="1" applyProtection="1">
      <alignment horizontal="left" vertical="center" wrapText="1"/>
    </xf>
    <xf numFmtId="49" fontId="6" fillId="0" borderId="3" xfId="1" applyNumberFormat="1" applyFont="1" applyBorder="1" applyAlignment="1" applyProtection="1">
      <alignment horizontal="left" vertical="center" wrapText="1"/>
    </xf>
    <xf numFmtId="49" fontId="6" fillId="0" borderId="2" xfId="1" applyNumberFormat="1" applyFont="1" applyBorder="1" applyAlignment="1" applyProtection="1">
      <alignment horizontal="left" vertical="center" wrapText="1"/>
    </xf>
    <xf numFmtId="44" fontId="20" fillId="3" borderId="9" xfId="1" applyNumberFormat="1" applyFont="1" applyFill="1" applyBorder="1" applyAlignment="1" applyProtection="1">
      <alignment horizontal="right" vertical="center" wrapText="1"/>
    </xf>
    <xf numFmtId="44" fontId="20" fillId="3" borderId="8" xfId="1" applyNumberFormat="1" applyFont="1" applyFill="1" applyBorder="1" applyAlignment="1" applyProtection="1">
      <alignment horizontal="right" vertical="center" wrapText="1"/>
    </xf>
    <xf numFmtId="44" fontId="20" fillId="3" borderId="7" xfId="1" applyNumberFormat="1" applyFont="1" applyFill="1" applyBorder="1" applyAlignment="1" applyProtection="1">
      <alignment horizontal="right" vertical="center" wrapText="1"/>
    </xf>
    <xf numFmtId="44" fontId="20" fillId="3" borderId="6" xfId="1" applyNumberFormat="1" applyFont="1" applyFill="1" applyBorder="1" applyAlignment="1" applyProtection="1">
      <alignment horizontal="right" vertical="center" wrapText="1"/>
    </xf>
    <xf numFmtId="44" fontId="20" fillId="3" borderId="0" xfId="1" applyNumberFormat="1" applyFont="1" applyFill="1" applyBorder="1" applyAlignment="1" applyProtection="1">
      <alignment horizontal="right" vertical="center" wrapText="1"/>
    </xf>
    <xf numFmtId="44" fontId="20" fillId="3" borderId="5" xfId="1" applyNumberFormat="1" applyFont="1" applyFill="1" applyBorder="1" applyAlignment="1" applyProtection="1">
      <alignment horizontal="right" vertical="center" wrapText="1"/>
    </xf>
    <xf numFmtId="44" fontId="20" fillId="3" borderId="4" xfId="1" applyNumberFormat="1" applyFont="1" applyFill="1" applyBorder="1" applyAlignment="1" applyProtection="1">
      <alignment horizontal="right" vertical="center" wrapText="1"/>
    </xf>
    <xf numFmtId="44" fontId="20" fillId="3" borderId="3" xfId="1" applyNumberFormat="1" applyFont="1" applyFill="1" applyBorder="1" applyAlignment="1" applyProtection="1">
      <alignment horizontal="right" vertical="center" wrapText="1"/>
    </xf>
    <xf numFmtId="44" fontId="20" fillId="3" borderId="2" xfId="1" applyNumberFormat="1" applyFont="1" applyFill="1" applyBorder="1" applyAlignment="1" applyProtection="1">
      <alignment horizontal="right" vertical="center" wrapText="1"/>
    </xf>
    <xf numFmtId="44" fontId="20" fillId="2" borderId="1" xfId="1" applyNumberFormat="1" applyFont="1" applyFill="1" applyBorder="1" applyAlignment="1" applyProtection="1">
      <alignment horizontal="center" vertical="center" wrapText="1"/>
    </xf>
    <xf numFmtId="49" fontId="6" fillId="4" borderId="9" xfId="1" applyNumberFormat="1" applyFont="1" applyFill="1" applyBorder="1" applyAlignment="1" applyProtection="1">
      <alignment horizontal="left" vertical="center" wrapText="1"/>
      <protection locked="0"/>
    </xf>
    <xf numFmtId="49" fontId="6" fillId="4" borderId="8" xfId="1" applyNumberFormat="1" applyFont="1" applyFill="1" applyBorder="1" applyAlignment="1" applyProtection="1">
      <alignment horizontal="left" vertical="center" wrapText="1"/>
      <protection locked="0"/>
    </xf>
    <xf numFmtId="49" fontId="6" fillId="4" borderId="7" xfId="1" applyNumberFormat="1" applyFont="1" applyFill="1" applyBorder="1" applyAlignment="1" applyProtection="1">
      <alignment horizontal="left" vertical="center" wrapText="1"/>
      <protection locked="0"/>
    </xf>
    <xf numFmtId="49" fontId="6" fillId="4" borderId="6" xfId="1" applyNumberFormat="1" applyFont="1" applyFill="1" applyBorder="1" applyAlignment="1" applyProtection="1">
      <alignment horizontal="left" vertical="center" wrapText="1"/>
      <protection locked="0"/>
    </xf>
    <xf numFmtId="49" fontId="6" fillId="4" borderId="0" xfId="1" applyNumberFormat="1" applyFont="1" applyFill="1" applyBorder="1" applyAlignment="1" applyProtection="1">
      <alignment horizontal="left" vertical="center" wrapText="1"/>
      <protection locked="0"/>
    </xf>
    <xf numFmtId="49" fontId="6" fillId="4" borderId="5" xfId="1" applyNumberFormat="1" applyFont="1" applyFill="1" applyBorder="1" applyAlignment="1" applyProtection="1">
      <alignment horizontal="left" vertical="center" wrapText="1"/>
      <protection locked="0"/>
    </xf>
    <xf numFmtId="49" fontId="6" fillId="4" borderId="4" xfId="1" applyNumberFormat="1" applyFont="1" applyFill="1" applyBorder="1" applyAlignment="1" applyProtection="1">
      <alignment horizontal="left" vertical="center" wrapText="1"/>
      <protection locked="0"/>
    </xf>
    <xf numFmtId="49" fontId="6" fillId="4" borderId="3" xfId="1" applyNumberFormat="1" applyFont="1" applyFill="1" applyBorder="1" applyAlignment="1" applyProtection="1">
      <alignment horizontal="left" vertical="center" wrapText="1"/>
      <protection locked="0"/>
    </xf>
    <xf numFmtId="49" fontId="6" fillId="4" borderId="2" xfId="1" applyNumberFormat="1" applyFont="1" applyFill="1" applyBorder="1" applyAlignment="1" applyProtection="1">
      <alignment horizontal="left" vertical="center" wrapText="1"/>
      <protection locked="0"/>
    </xf>
    <xf numFmtId="44" fontId="19" fillId="3" borderId="9" xfId="1" applyNumberFormat="1" applyFont="1" applyFill="1" applyBorder="1" applyAlignment="1" applyProtection="1">
      <alignment horizontal="right" vertical="center" wrapText="1"/>
    </xf>
    <xf numFmtId="44" fontId="19" fillId="3" borderId="8" xfId="1" applyNumberFormat="1" applyFont="1" applyFill="1" applyBorder="1" applyAlignment="1" applyProtection="1">
      <alignment horizontal="right" vertical="center" wrapText="1"/>
    </xf>
    <xf numFmtId="44" fontId="19" fillId="3" borderId="7" xfId="1" applyNumberFormat="1" applyFont="1" applyFill="1" applyBorder="1" applyAlignment="1" applyProtection="1">
      <alignment horizontal="right" vertical="center" wrapText="1"/>
    </xf>
    <xf numFmtId="44" fontId="19" fillId="3" borderId="6" xfId="1" applyNumberFormat="1" applyFont="1" applyFill="1" applyBorder="1" applyAlignment="1" applyProtection="1">
      <alignment horizontal="right" vertical="center" wrapText="1"/>
    </xf>
    <xf numFmtId="44" fontId="19" fillId="3" borderId="0" xfId="1" applyNumberFormat="1" applyFont="1" applyFill="1" applyBorder="1" applyAlignment="1" applyProtection="1">
      <alignment horizontal="right" vertical="center" wrapText="1"/>
    </xf>
    <xf numFmtId="44" fontId="19" fillId="3" borderId="5" xfId="1" applyNumberFormat="1" applyFont="1" applyFill="1" applyBorder="1" applyAlignment="1" applyProtection="1">
      <alignment horizontal="right" vertical="center" wrapText="1"/>
    </xf>
    <xf numFmtId="44" fontId="19" fillId="3" borderId="4" xfId="1" applyNumberFormat="1" applyFont="1" applyFill="1" applyBorder="1" applyAlignment="1" applyProtection="1">
      <alignment horizontal="right" vertical="center" wrapText="1"/>
    </xf>
    <xf numFmtId="44" fontId="19" fillId="3" borderId="3" xfId="1" applyNumberFormat="1" applyFont="1" applyFill="1" applyBorder="1" applyAlignment="1" applyProtection="1">
      <alignment horizontal="right" vertical="center" wrapText="1"/>
    </xf>
    <xf numFmtId="44" fontId="19" fillId="3" borderId="2" xfId="1" applyNumberFormat="1" applyFont="1" applyFill="1" applyBorder="1" applyAlignment="1" applyProtection="1">
      <alignment horizontal="right" vertical="center" wrapText="1"/>
    </xf>
    <xf numFmtId="49" fontId="18" fillId="0" borderId="1" xfId="1" applyNumberFormat="1" applyFont="1" applyBorder="1" applyAlignment="1" applyProtection="1">
      <alignment horizontal="center" vertical="center" wrapText="1"/>
    </xf>
    <xf numFmtId="44" fontId="9" fillId="0" borderId="9" xfId="1" applyNumberFormat="1" applyFont="1" applyBorder="1" applyAlignment="1" applyProtection="1">
      <alignment horizontal="right" vertical="center" wrapText="1"/>
      <protection locked="0"/>
    </xf>
    <xf numFmtId="0" fontId="9" fillId="0" borderId="8" xfId="1" applyNumberFormat="1" applyFont="1" applyBorder="1" applyAlignment="1" applyProtection="1">
      <alignment horizontal="right" vertical="center" wrapText="1"/>
      <protection locked="0"/>
    </xf>
    <xf numFmtId="0" fontId="9" fillId="0" borderId="7" xfId="1" applyNumberFormat="1" applyFont="1" applyBorder="1" applyAlignment="1" applyProtection="1">
      <alignment horizontal="right" vertical="center" wrapText="1"/>
      <protection locked="0"/>
    </xf>
    <xf numFmtId="0" fontId="9" fillId="0" borderId="6" xfId="1" applyNumberFormat="1" applyFont="1" applyBorder="1" applyAlignment="1" applyProtection="1">
      <alignment horizontal="right" vertical="center" wrapText="1"/>
      <protection locked="0"/>
    </xf>
    <xf numFmtId="0" fontId="9" fillId="0" borderId="0" xfId="1" applyNumberFormat="1" applyFont="1" applyBorder="1" applyAlignment="1" applyProtection="1">
      <alignment horizontal="right" vertical="center" wrapText="1"/>
      <protection locked="0"/>
    </xf>
    <xf numFmtId="0" fontId="9" fillId="0" borderId="5" xfId="1" applyNumberFormat="1" applyFont="1" applyBorder="1" applyAlignment="1" applyProtection="1">
      <alignment horizontal="right" vertical="center" wrapText="1"/>
      <protection locked="0"/>
    </xf>
    <xf numFmtId="0" fontId="9" fillId="0" borderId="4" xfId="1" applyNumberFormat="1" applyFont="1" applyBorder="1" applyAlignment="1" applyProtection="1">
      <alignment horizontal="right" vertical="center" wrapText="1"/>
      <protection locked="0"/>
    </xf>
    <xf numFmtId="0" fontId="9" fillId="0" borderId="3" xfId="1" applyNumberFormat="1" applyFont="1" applyBorder="1" applyAlignment="1" applyProtection="1">
      <alignment horizontal="right" vertical="center" wrapText="1"/>
      <protection locked="0"/>
    </xf>
    <xf numFmtId="0" fontId="9" fillId="0" borderId="2" xfId="1" applyNumberFormat="1" applyFont="1" applyBorder="1" applyAlignment="1" applyProtection="1">
      <alignment horizontal="right" vertical="center" wrapText="1"/>
      <protection locked="0"/>
    </xf>
    <xf numFmtId="49" fontId="16" fillId="2" borderId="0" xfId="1" quotePrefix="1" applyNumberFormat="1" applyFont="1" applyFill="1" applyBorder="1" applyAlignment="1" applyProtection="1">
      <alignment horizontal="left" vertical="top" wrapText="1"/>
    </xf>
    <xf numFmtId="49" fontId="8" fillId="0" borderId="1" xfId="1" applyNumberFormat="1" applyFont="1" applyBorder="1" applyAlignment="1" applyProtection="1">
      <alignment horizontal="center" vertical="center" wrapText="1"/>
    </xf>
    <xf numFmtId="0" fontId="9" fillId="0" borderId="1" xfId="1" applyNumberFormat="1" applyFont="1" applyBorder="1" applyAlignment="1" applyProtection="1">
      <alignment horizontal="center" vertical="center" wrapText="1"/>
    </xf>
    <xf numFmtId="0" fontId="8" fillId="0" borderId="1" xfId="1" applyNumberFormat="1" applyFont="1" applyBorder="1" applyAlignment="1" applyProtection="1">
      <alignment horizontal="center" vertical="center" wrapText="1"/>
    </xf>
    <xf numFmtId="0" fontId="7" fillId="0" borderId="1" xfId="1" applyNumberFormat="1" applyFont="1" applyBorder="1" applyAlignment="1" applyProtection="1">
      <alignment horizontal="center" vertical="center" wrapText="1"/>
    </xf>
    <xf numFmtId="0" fontId="2" fillId="0" borderId="9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49" fontId="11" fillId="0" borderId="9" xfId="1" applyNumberFormat="1" applyFont="1" applyBorder="1" applyAlignment="1" applyProtection="1">
      <alignment horizontal="center" vertical="center" wrapText="1"/>
    </xf>
    <xf numFmtId="49" fontId="11" fillId="0" borderId="8" xfId="1" applyNumberFormat="1" applyFont="1" applyBorder="1" applyAlignment="1" applyProtection="1">
      <alignment horizontal="center" vertical="center" wrapText="1"/>
    </xf>
    <xf numFmtId="49" fontId="11" fillId="0" borderId="7" xfId="1" applyNumberFormat="1" applyFont="1" applyBorder="1" applyAlignment="1" applyProtection="1">
      <alignment horizontal="center" vertical="center" wrapText="1"/>
    </xf>
    <xf numFmtId="49" fontId="11" fillId="0" borderId="6" xfId="1" applyNumberFormat="1" applyFont="1" applyBorder="1" applyAlignment="1" applyProtection="1">
      <alignment horizontal="center" vertical="center" wrapText="1"/>
    </xf>
    <xf numFmtId="49" fontId="11" fillId="0" borderId="0" xfId="1" applyNumberFormat="1" applyFont="1" applyBorder="1" applyAlignment="1" applyProtection="1">
      <alignment horizontal="center" vertical="center" wrapText="1"/>
    </xf>
    <xf numFmtId="49" fontId="11" fillId="0" borderId="5" xfId="1" applyNumberFormat="1" applyFont="1" applyBorder="1" applyAlignment="1" applyProtection="1">
      <alignment horizontal="center" vertical="center" wrapText="1"/>
    </xf>
    <xf numFmtId="49" fontId="11" fillId="0" borderId="4" xfId="1" applyNumberFormat="1" applyFont="1" applyBorder="1" applyAlignment="1" applyProtection="1">
      <alignment horizontal="center" vertical="center" wrapText="1"/>
    </xf>
    <xf numFmtId="49" fontId="11" fillId="0" borderId="3" xfId="1" applyNumberFormat="1" applyFont="1" applyBorder="1" applyAlignment="1" applyProtection="1">
      <alignment horizontal="center" vertical="center" wrapText="1"/>
    </xf>
    <xf numFmtId="49" fontId="11" fillId="0" borderId="2" xfId="1" applyNumberFormat="1" applyFont="1" applyBorder="1" applyAlignment="1" applyProtection="1">
      <alignment horizontal="center" vertical="center" wrapText="1"/>
    </xf>
    <xf numFmtId="44" fontId="10" fillId="3" borderId="9" xfId="1" applyNumberFormat="1" applyFont="1" applyFill="1" applyBorder="1" applyAlignment="1" applyProtection="1">
      <alignment horizontal="right" vertical="center" wrapText="1"/>
      <protection locked="0"/>
    </xf>
    <xf numFmtId="44" fontId="10" fillId="3" borderId="8" xfId="1" applyNumberFormat="1" applyFont="1" applyFill="1" applyBorder="1" applyAlignment="1" applyProtection="1">
      <alignment horizontal="right" vertical="center" wrapText="1"/>
      <protection locked="0"/>
    </xf>
    <xf numFmtId="44" fontId="10" fillId="3" borderId="7" xfId="1" applyNumberFormat="1" applyFont="1" applyFill="1" applyBorder="1" applyAlignment="1" applyProtection="1">
      <alignment horizontal="right" vertical="center" wrapText="1"/>
      <protection locked="0"/>
    </xf>
    <xf numFmtId="44" fontId="10" fillId="3" borderId="6" xfId="1" applyNumberFormat="1" applyFont="1" applyFill="1" applyBorder="1" applyAlignment="1" applyProtection="1">
      <alignment horizontal="right" vertical="center" wrapText="1"/>
      <protection locked="0"/>
    </xf>
    <xf numFmtId="44" fontId="10" fillId="3" borderId="0" xfId="1" applyNumberFormat="1" applyFont="1" applyFill="1" applyBorder="1" applyAlignment="1" applyProtection="1">
      <alignment horizontal="right" vertical="center" wrapText="1"/>
      <protection locked="0"/>
    </xf>
    <xf numFmtId="44" fontId="10" fillId="3" borderId="5" xfId="1" applyNumberFormat="1" applyFont="1" applyFill="1" applyBorder="1" applyAlignment="1" applyProtection="1">
      <alignment horizontal="right" vertical="center" wrapText="1"/>
      <protection locked="0"/>
    </xf>
    <xf numFmtId="44" fontId="10" fillId="3" borderId="4" xfId="1" applyNumberFormat="1" applyFont="1" applyFill="1" applyBorder="1" applyAlignment="1" applyProtection="1">
      <alignment horizontal="right" vertical="center" wrapText="1"/>
      <protection locked="0"/>
    </xf>
    <xf numFmtId="44" fontId="10" fillId="3" borderId="3" xfId="1" applyNumberFormat="1" applyFont="1" applyFill="1" applyBorder="1" applyAlignment="1" applyProtection="1">
      <alignment horizontal="right" vertical="center" wrapText="1"/>
      <protection locked="0"/>
    </xf>
    <xf numFmtId="44" fontId="10" fillId="3" borderId="2" xfId="1" applyNumberFormat="1" applyFont="1" applyFill="1" applyBorder="1" applyAlignment="1" applyProtection="1">
      <alignment horizontal="right" vertical="center" wrapText="1"/>
      <protection locked="0"/>
    </xf>
    <xf numFmtId="44" fontId="5" fillId="2" borderId="1" xfId="1" applyNumberFormat="1" applyFont="1" applyFill="1" applyBorder="1" applyAlignment="1" applyProtection="1">
      <alignment horizontal="center" vertical="center" wrapText="1"/>
    </xf>
    <xf numFmtId="44" fontId="12" fillId="3" borderId="1" xfId="1" applyNumberFormat="1" applyFont="1" applyFill="1" applyBorder="1" applyAlignment="1" applyProtection="1">
      <alignment horizontal="center" vertical="center" wrapText="1"/>
    </xf>
    <xf numFmtId="49" fontId="6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7" xfId="1" applyFont="1" applyFill="1" applyBorder="1" applyAlignment="1" applyProtection="1">
      <alignment horizontal="center" vertical="center" wrapText="1"/>
      <protection locked="0"/>
    </xf>
    <xf numFmtId="0" fontId="6" fillId="4" borderId="5" xfId="1" applyFont="1" applyFill="1" applyBorder="1" applyAlignment="1" applyProtection="1">
      <alignment horizontal="center" vertical="center" wrapText="1"/>
      <protection locked="0"/>
    </xf>
    <xf numFmtId="0" fontId="6" fillId="4" borderId="2" xfId="1" applyFont="1" applyFill="1" applyBorder="1" applyAlignment="1" applyProtection="1">
      <alignment horizontal="center" vertical="center" wrapText="1"/>
      <protection locked="0"/>
    </xf>
    <xf numFmtId="164" fontId="13" fillId="4" borderId="9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8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7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6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0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5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4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3" xfId="1" applyNumberFormat="1" applyFont="1" applyFill="1" applyBorder="1" applyAlignment="1" applyProtection="1">
      <alignment horizontal="right" vertical="center" wrapText="1"/>
      <protection locked="0"/>
    </xf>
    <xf numFmtId="164" fontId="13" fillId="4" borderId="2" xfId="1" applyNumberFormat="1" applyFont="1" applyFill="1" applyBorder="1" applyAlignment="1" applyProtection="1">
      <alignment horizontal="right" vertical="center" wrapText="1"/>
      <protection locked="0"/>
    </xf>
    <xf numFmtId="49" fontId="6" fillId="2" borderId="1" xfId="1" applyNumberFormat="1" applyFont="1" applyFill="1" applyBorder="1" applyAlignment="1" applyProtection="1">
      <alignment horizontal="center" vertical="center" wrapText="1"/>
    </xf>
    <xf numFmtId="0" fontId="14" fillId="0" borderId="9" xfId="1" applyFont="1" applyBorder="1" applyAlignment="1" applyProtection="1">
      <alignment horizontal="center" vertical="center"/>
    </xf>
    <xf numFmtId="0" fontId="14" fillId="0" borderId="7" xfId="1" applyFont="1" applyBorder="1" applyAlignment="1" applyProtection="1">
      <alignment horizontal="center" vertical="center"/>
    </xf>
    <xf numFmtId="0" fontId="14" fillId="0" borderId="6" xfId="1" applyFont="1" applyBorder="1" applyAlignment="1" applyProtection="1">
      <alignment horizontal="center" vertical="center"/>
    </xf>
    <xf numFmtId="0" fontId="14" fillId="0" borderId="5" xfId="1" applyFont="1" applyBorder="1" applyAlignment="1" applyProtection="1">
      <alignment horizontal="center" vertical="center"/>
    </xf>
    <xf numFmtId="0" fontId="14" fillId="0" borderId="4" xfId="1" applyFont="1" applyBorder="1" applyAlignment="1" applyProtection="1">
      <alignment horizontal="center" vertical="center"/>
    </xf>
    <xf numFmtId="0" fontId="14" fillId="0" borderId="2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0" fontId="6" fillId="0" borderId="9" xfId="1" applyFont="1" applyBorder="1" applyAlignment="1" applyProtection="1">
      <alignment horizontal="center" vertical="center" wrapText="1"/>
    </xf>
    <xf numFmtId="0" fontId="6" fillId="0" borderId="8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</cellXfs>
  <cellStyles count="3">
    <cellStyle name="Normale" xfId="0" builtinId="0"/>
    <cellStyle name="Normale 2" xfId="1"/>
    <cellStyle name="Percentuale 2" xfId="2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D12"/>
  <sheetViews>
    <sheetView tabSelected="1" topLeftCell="C1" workbookViewId="0">
      <selection activeCell="H9" sqref="H9"/>
    </sheetView>
  </sheetViews>
  <sheetFormatPr defaultRowHeight="15"/>
  <cols>
    <col min="3" max="3" width="39.7109375" customWidth="1"/>
    <col min="4" max="4" width="61.140625" customWidth="1"/>
  </cols>
  <sheetData>
    <row r="1" spans="3:4" ht="15.75">
      <c r="C1" s="61" t="s">
        <v>280</v>
      </c>
    </row>
    <row r="2" spans="3:4" ht="15.75">
      <c r="C2" s="62" t="s">
        <v>281</v>
      </c>
    </row>
    <row r="8" spans="3:4" ht="18.75">
      <c r="C8" s="63" t="s">
        <v>282</v>
      </c>
    </row>
    <row r="10" spans="3:4">
      <c r="C10" s="59" t="s">
        <v>278</v>
      </c>
      <c r="D10" s="60"/>
    </row>
    <row r="11" spans="3:4">
      <c r="C11" s="59" t="s">
        <v>277</v>
      </c>
      <c r="D11" s="60"/>
    </row>
    <row r="12" spans="3:4">
      <c r="C12" s="59" t="s">
        <v>279</v>
      </c>
      <c r="D12" s="6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117"/>
  <sheetViews>
    <sheetView topLeftCell="A94" zoomScale="50" zoomScaleNormal="50" workbookViewId="0">
      <selection activeCell="AX107" sqref="AX107:BB107"/>
    </sheetView>
  </sheetViews>
  <sheetFormatPr defaultRowHeight="15"/>
  <cols>
    <col min="16" max="16" width="2.5703125" customWidth="1"/>
    <col min="17" max="17" width="9.140625" hidden="1" customWidth="1"/>
    <col min="18" max="18" width="6" hidden="1" customWidth="1"/>
    <col min="19" max="25" width="9.140625" hidden="1" customWidth="1"/>
    <col min="27" max="27" width="8" customWidth="1"/>
    <col min="28" max="29" width="9.140625" hidden="1" customWidth="1"/>
    <col min="32" max="32" width="8.85546875" customWidth="1"/>
    <col min="33" max="33" width="9.140625" hidden="1" customWidth="1"/>
    <col min="36" max="36" width="4.28515625" customWidth="1"/>
    <col min="37" max="37" width="5.140625" hidden="1" customWidth="1"/>
    <col min="38" max="38" width="9.140625" hidden="1" customWidth="1"/>
    <col min="41" max="41" width="13.140625" customWidth="1"/>
    <col min="42" max="42" width="0.28515625" customWidth="1"/>
    <col min="43" max="43" width="1.7109375" customWidth="1"/>
    <col min="44" max="47" width="9.140625" hidden="1" customWidth="1"/>
    <col min="48" max="48" width="2.85546875" customWidth="1"/>
    <col min="49" max="49" width="4.28515625" customWidth="1"/>
    <col min="59" max="59" width="2.85546875" customWidth="1"/>
    <col min="60" max="63" width="9.140625" hidden="1" customWidth="1"/>
    <col min="64" max="64" width="4.5703125" customWidth="1"/>
  </cols>
  <sheetData>
    <row r="1" spans="1:64" ht="30">
      <c r="A1" s="64" t="s">
        <v>262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50"/>
      <c r="AX1" s="65" t="s">
        <v>261</v>
      </c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6"/>
    </row>
    <row r="2" spans="1:64" ht="30">
      <c r="A2" s="64" t="s">
        <v>260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50"/>
      <c r="AX2" s="65" t="s">
        <v>259</v>
      </c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6"/>
    </row>
    <row r="3" spans="1:64" ht="18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9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55"/>
    </row>
    <row r="4" spans="1:64" ht="23.25">
      <c r="A4" s="35"/>
      <c r="B4" s="34" t="s">
        <v>258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56"/>
    </row>
    <row r="5" spans="1:64" ht="18">
      <c r="A5" s="46"/>
      <c r="B5" s="47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2"/>
      <c r="AM5" s="46"/>
      <c r="AN5" s="47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57"/>
    </row>
    <row r="6" spans="1:64" ht="18">
      <c r="A6" s="46"/>
      <c r="B6" s="67" t="s">
        <v>53</v>
      </c>
      <c r="C6" s="67"/>
      <c r="D6" s="67"/>
      <c r="E6" s="67" t="s">
        <v>257</v>
      </c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 t="s">
        <v>256</v>
      </c>
      <c r="AA6" s="67"/>
      <c r="AB6" s="67"/>
      <c r="AC6" s="67"/>
      <c r="AD6" s="68" t="s">
        <v>255</v>
      </c>
      <c r="AE6" s="68"/>
      <c r="AF6" s="68"/>
      <c r="AG6" s="68"/>
      <c r="AH6" s="67" t="s">
        <v>254</v>
      </c>
      <c r="AI6" s="67"/>
      <c r="AJ6" s="67"/>
      <c r="AK6" s="67"/>
      <c r="AL6" s="67"/>
      <c r="AM6" s="67" t="s">
        <v>253</v>
      </c>
      <c r="AN6" s="67"/>
      <c r="AO6" s="67"/>
      <c r="AP6" s="67"/>
      <c r="AQ6" s="67"/>
      <c r="AR6" s="67"/>
      <c r="AS6" s="67"/>
      <c r="AT6" s="67"/>
      <c r="AU6" s="67"/>
      <c r="AV6" s="67"/>
      <c r="AW6" s="24"/>
      <c r="AX6" s="67" t="s">
        <v>254</v>
      </c>
      <c r="AY6" s="67"/>
      <c r="AZ6" s="67"/>
      <c r="BA6" s="67"/>
      <c r="BB6" s="67"/>
      <c r="BC6" s="67" t="s">
        <v>253</v>
      </c>
      <c r="BD6" s="67"/>
      <c r="BE6" s="67"/>
      <c r="BF6" s="67"/>
      <c r="BG6" s="67"/>
      <c r="BH6" s="67"/>
      <c r="BI6" s="67"/>
      <c r="BJ6" s="67"/>
      <c r="BK6" s="67"/>
      <c r="BL6" s="67"/>
    </row>
    <row r="7" spans="1:64" ht="23.25">
      <c r="A7" s="45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8"/>
      <c r="AE7" s="68"/>
      <c r="AF7" s="68"/>
      <c r="AG7" s="68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23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</row>
    <row r="8" spans="1:64" ht="23.25">
      <c r="A8" s="39"/>
      <c r="B8" s="69" t="s">
        <v>252</v>
      </c>
      <c r="C8" s="70" t="s">
        <v>252</v>
      </c>
      <c r="D8" s="71" t="s">
        <v>252</v>
      </c>
      <c r="E8" s="72" t="s">
        <v>251</v>
      </c>
      <c r="F8" s="73" t="s">
        <v>251</v>
      </c>
      <c r="G8" s="73" t="s">
        <v>251</v>
      </c>
      <c r="H8" s="73" t="s">
        <v>251</v>
      </c>
      <c r="I8" s="73" t="s">
        <v>251</v>
      </c>
      <c r="J8" s="73" t="s">
        <v>251</v>
      </c>
      <c r="K8" s="73" t="s">
        <v>251</v>
      </c>
      <c r="L8" s="73" t="s">
        <v>251</v>
      </c>
      <c r="M8" s="73" t="s">
        <v>251</v>
      </c>
      <c r="N8" s="73" t="s">
        <v>251</v>
      </c>
      <c r="O8" s="73" t="s">
        <v>251</v>
      </c>
      <c r="P8" s="73" t="s">
        <v>251</v>
      </c>
      <c r="Q8" s="73" t="s">
        <v>251</v>
      </c>
      <c r="R8" s="73" t="s">
        <v>251</v>
      </c>
      <c r="S8" s="73" t="s">
        <v>251</v>
      </c>
      <c r="T8" s="73" t="s">
        <v>251</v>
      </c>
      <c r="U8" s="73" t="s">
        <v>251</v>
      </c>
      <c r="V8" s="73" t="s">
        <v>251</v>
      </c>
      <c r="W8" s="73" t="s">
        <v>251</v>
      </c>
      <c r="X8" s="73" t="s">
        <v>251</v>
      </c>
      <c r="Y8" s="74" t="s">
        <v>251</v>
      </c>
      <c r="Z8" s="75" t="s">
        <v>57</v>
      </c>
      <c r="AA8" s="76" t="s">
        <v>57</v>
      </c>
      <c r="AB8" s="76" t="s">
        <v>57</v>
      </c>
      <c r="AC8" s="77" t="s">
        <v>57</v>
      </c>
      <c r="AD8" s="78">
        <v>638.2702456585929</v>
      </c>
      <c r="AE8" s="79">
        <v>638.2702456585929</v>
      </c>
      <c r="AF8" s="79">
        <v>638.2702456585929</v>
      </c>
      <c r="AG8" s="80">
        <v>638.2702456585929</v>
      </c>
      <c r="AH8" s="81"/>
      <c r="AI8" s="82"/>
      <c r="AJ8" s="82"/>
      <c r="AK8" s="82"/>
      <c r="AL8" s="83"/>
      <c r="AM8" s="84">
        <f t="shared" ref="AM8:AM39" si="0">AD8*AH8</f>
        <v>0</v>
      </c>
      <c r="AN8" s="85">
        <f t="shared" ref="AN8:AN39" si="1">AL8*AM8</f>
        <v>0</v>
      </c>
      <c r="AO8" s="85">
        <f t="shared" ref="AO8:AO39" si="2">AM8*AN8</f>
        <v>0</v>
      </c>
      <c r="AP8" s="85">
        <f t="shared" ref="AP8:AP39" si="3">AN8*AO8</f>
        <v>0</v>
      </c>
      <c r="AQ8" s="85">
        <f t="shared" ref="AQ8:AQ39" si="4">AO8*AP8</f>
        <v>0</v>
      </c>
      <c r="AR8" s="85">
        <f t="shared" ref="AR8:AR39" si="5">AP8*AQ8</f>
        <v>0</v>
      </c>
      <c r="AS8" s="85">
        <f t="shared" ref="AS8:AS39" si="6">AQ8*AR8</f>
        <v>0</v>
      </c>
      <c r="AT8" s="85">
        <f t="shared" ref="AT8:AT39" si="7">AR8*AS8</f>
        <v>0</v>
      </c>
      <c r="AU8" s="85">
        <f t="shared" ref="AU8:AU39" si="8">AS8*AT8</f>
        <v>0</v>
      </c>
      <c r="AV8" s="86">
        <f t="shared" ref="AV8:AV39" si="9">AT8*AU8</f>
        <v>0</v>
      </c>
      <c r="AW8" s="40"/>
      <c r="AX8" s="81"/>
      <c r="AY8" s="82"/>
      <c r="AZ8" s="82"/>
      <c r="BA8" s="82"/>
      <c r="BB8" s="83"/>
      <c r="BC8" s="84">
        <f t="shared" ref="BC8:BC39" si="10">AX8*AD8</f>
        <v>0</v>
      </c>
      <c r="BD8" s="85"/>
      <c r="BE8" s="85"/>
      <c r="BF8" s="85"/>
      <c r="BG8" s="85"/>
      <c r="BH8" s="85"/>
      <c r="BI8" s="85"/>
      <c r="BJ8" s="85"/>
      <c r="BK8" s="85"/>
      <c r="BL8" s="86"/>
    </row>
    <row r="9" spans="1:64" ht="23.25">
      <c r="A9" s="39"/>
      <c r="B9" s="69" t="s">
        <v>250</v>
      </c>
      <c r="C9" s="70" t="s">
        <v>250</v>
      </c>
      <c r="D9" s="71" t="s">
        <v>250</v>
      </c>
      <c r="E9" s="72" t="s">
        <v>249</v>
      </c>
      <c r="F9" s="73" t="s">
        <v>249</v>
      </c>
      <c r="G9" s="73" t="s">
        <v>249</v>
      </c>
      <c r="H9" s="73" t="s">
        <v>249</v>
      </c>
      <c r="I9" s="73" t="s">
        <v>249</v>
      </c>
      <c r="J9" s="73" t="s">
        <v>249</v>
      </c>
      <c r="K9" s="73" t="s">
        <v>249</v>
      </c>
      <c r="L9" s="73" t="s">
        <v>249</v>
      </c>
      <c r="M9" s="73" t="s">
        <v>249</v>
      </c>
      <c r="N9" s="73" t="s">
        <v>249</v>
      </c>
      <c r="O9" s="73" t="s">
        <v>249</v>
      </c>
      <c r="P9" s="73" t="s">
        <v>249</v>
      </c>
      <c r="Q9" s="73" t="s">
        <v>249</v>
      </c>
      <c r="R9" s="73" t="s">
        <v>249</v>
      </c>
      <c r="S9" s="73" t="s">
        <v>249</v>
      </c>
      <c r="T9" s="73" t="s">
        <v>249</v>
      </c>
      <c r="U9" s="73" t="s">
        <v>249</v>
      </c>
      <c r="V9" s="73" t="s">
        <v>249</v>
      </c>
      <c r="W9" s="73" t="s">
        <v>249</v>
      </c>
      <c r="X9" s="73" t="s">
        <v>249</v>
      </c>
      <c r="Y9" s="74" t="s">
        <v>249</v>
      </c>
      <c r="Z9" s="75" t="s">
        <v>57</v>
      </c>
      <c r="AA9" s="76" t="s">
        <v>57</v>
      </c>
      <c r="AB9" s="76" t="s">
        <v>57</v>
      </c>
      <c r="AC9" s="77" t="s">
        <v>57</v>
      </c>
      <c r="AD9" s="78">
        <v>1223.1189033613446</v>
      </c>
      <c r="AE9" s="79">
        <v>1223.1189033613446</v>
      </c>
      <c r="AF9" s="79">
        <v>1223.1189033613446</v>
      </c>
      <c r="AG9" s="80">
        <v>1223.1189033613446</v>
      </c>
      <c r="AH9" s="81"/>
      <c r="AI9" s="82"/>
      <c r="AJ9" s="82"/>
      <c r="AK9" s="82"/>
      <c r="AL9" s="83"/>
      <c r="AM9" s="84">
        <f t="shared" si="0"/>
        <v>0</v>
      </c>
      <c r="AN9" s="85">
        <f t="shared" si="1"/>
        <v>0</v>
      </c>
      <c r="AO9" s="85">
        <f t="shared" si="2"/>
        <v>0</v>
      </c>
      <c r="AP9" s="85">
        <f t="shared" si="3"/>
        <v>0</v>
      </c>
      <c r="AQ9" s="85">
        <f t="shared" si="4"/>
        <v>0</v>
      </c>
      <c r="AR9" s="85">
        <f t="shared" si="5"/>
        <v>0</v>
      </c>
      <c r="AS9" s="85">
        <f t="shared" si="6"/>
        <v>0</v>
      </c>
      <c r="AT9" s="85">
        <f t="shared" si="7"/>
        <v>0</v>
      </c>
      <c r="AU9" s="85">
        <f t="shared" si="8"/>
        <v>0</v>
      </c>
      <c r="AV9" s="86">
        <f t="shared" si="9"/>
        <v>0</v>
      </c>
      <c r="AW9" s="40"/>
      <c r="AX9" s="81"/>
      <c r="AY9" s="82"/>
      <c r="AZ9" s="82"/>
      <c r="BA9" s="82"/>
      <c r="BB9" s="83"/>
      <c r="BC9" s="84">
        <f t="shared" si="10"/>
        <v>0</v>
      </c>
      <c r="BD9" s="85"/>
      <c r="BE9" s="85"/>
      <c r="BF9" s="85"/>
      <c r="BG9" s="85"/>
      <c r="BH9" s="85"/>
      <c r="BI9" s="85"/>
      <c r="BJ9" s="85"/>
      <c r="BK9" s="85"/>
      <c r="BL9" s="86"/>
    </row>
    <row r="10" spans="1:64" ht="23.25">
      <c r="A10" s="39"/>
      <c r="B10" s="69" t="s">
        <v>248</v>
      </c>
      <c r="C10" s="70" t="s">
        <v>248</v>
      </c>
      <c r="D10" s="71" t="s">
        <v>248</v>
      </c>
      <c r="E10" s="72" t="s">
        <v>247</v>
      </c>
      <c r="F10" s="73" t="s">
        <v>247</v>
      </c>
      <c r="G10" s="73" t="s">
        <v>247</v>
      </c>
      <c r="H10" s="73" t="s">
        <v>247</v>
      </c>
      <c r="I10" s="73" t="s">
        <v>247</v>
      </c>
      <c r="J10" s="73" t="s">
        <v>247</v>
      </c>
      <c r="K10" s="73" t="s">
        <v>247</v>
      </c>
      <c r="L10" s="73" t="s">
        <v>247</v>
      </c>
      <c r="M10" s="73" t="s">
        <v>247</v>
      </c>
      <c r="N10" s="73" t="s">
        <v>247</v>
      </c>
      <c r="O10" s="73" t="s">
        <v>247</v>
      </c>
      <c r="P10" s="73" t="s">
        <v>247</v>
      </c>
      <c r="Q10" s="73" t="s">
        <v>247</v>
      </c>
      <c r="R10" s="73" t="s">
        <v>247</v>
      </c>
      <c r="S10" s="73" t="s">
        <v>247</v>
      </c>
      <c r="T10" s="73" t="s">
        <v>247</v>
      </c>
      <c r="U10" s="73" t="s">
        <v>247</v>
      </c>
      <c r="V10" s="73" t="s">
        <v>247</v>
      </c>
      <c r="W10" s="73" t="s">
        <v>247</v>
      </c>
      <c r="X10" s="73" t="s">
        <v>247</v>
      </c>
      <c r="Y10" s="74" t="s">
        <v>247</v>
      </c>
      <c r="Z10" s="75" t="s">
        <v>57</v>
      </c>
      <c r="AA10" s="76" t="s">
        <v>57</v>
      </c>
      <c r="AB10" s="76" t="s">
        <v>57</v>
      </c>
      <c r="AC10" s="77" t="s">
        <v>57</v>
      </c>
      <c r="AD10" s="78">
        <v>455.50709107249963</v>
      </c>
      <c r="AE10" s="79">
        <v>455.50709107249963</v>
      </c>
      <c r="AF10" s="79">
        <v>455.50709107249963</v>
      </c>
      <c r="AG10" s="80">
        <v>455.50709107249963</v>
      </c>
      <c r="AH10" s="81"/>
      <c r="AI10" s="82"/>
      <c r="AJ10" s="82"/>
      <c r="AK10" s="82"/>
      <c r="AL10" s="83"/>
      <c r="AM10" s="84">
        <f t="shared" si="0"/>
        <v>0</v>
      </c>
      <c r="AN10" s="85">
        <f t="shared" si="1"/>
        <v>0</v>
      </c>
      <c r="AO10" s="85">
        <f t="shared" si="2"/>
        <v>0</v>
      </c>
      <c r="AP10" s="85">
        <f t="shared" si="3"/>
        <v>0</v>
      </c>
      <c r="AQ10" s="85">
        <f t="shared" si="4"/>
        <v>0</v>
      </c>
      <c r="AR10" s="85">
        <f t="shared" si="5"/>
        <v>0</v>
      </c>
      <c r="AS10" s="85">
        <f t="shared" si="6"/>
        <v>0</v>
      </c>
      <c r="AT10" s="85">
        <f t="shared" si="7"/>
        <v>0</v>
      </c>
      <c r="AU10" s="85">
        <f t="shared" si="8"/>
        <v>0</v>
      </c>
      <c r="AV10" s="86">
        <f t="shared" si="9"/>
        <v>0</v>
      </c>
      <c r="AW10" s="40"/>
      <c r="AX10" s="81"/>
      <c r="AY10" s="82"/>
      <c r="AZ10" s="82"/>
      <c r="BA10" s="82"/>
      <c r="BB10" s="83"/>
      <c r="BC10" s="84">
        <f t="shared" si="10"/>
        <v>0</v>
      </c>
      <c r="BD10" s="85"/>
      <c r="BE10" s="85"/>
      <c r="BF10" s="85"/>
      <c r="BG10" s="85"/>
      <c r="BH10" s="85"/>
      <c r="BI10" s="85"/>
      <c r="BJ10" s="85"/>
      <c r="BK10" s="85"/>
      <c r="BL10" s="86"/>
    </row>
    <row r="11" spans="1:64" ht="23.25">
      <c r="A11" s="39"/>
      <c r="B11" s="69" t="s">
        <v>246</v>
      </c>
      <c r="C11" s="70" t="s">
        <v>246</v>
      </c>
      <c r="D11" s="71" t="s">
        <v>246</v>
      </c>
      <c r="E11" s="72" t="s">
        <v>245</v>
      </c>
      <c r="F11" s="73" t="s">
        <v>245</v>
      </c>
      <c r="G11" s="73" t="s">
        <v>245</v>
      </c>
      <c r="H11" s="73" t="s">
        <v>245</v>
      </c>
      <c r="I11" s="73" t="s">
        <v>245</v>
      </c>
      <c r="J11" s="73" t="s">
        <v>245</v>
      </c>
      <c r="K11" s="73" t="s">
        <v>245</v>
      </c>
      <c r="L11" s="73" t="s">
        <v>245</v>
      </c>
      <c r="M11" s="73" t="s">
        <v>245</v>
      </c>
      <c r="N11" s="73" t="s">
        <v>245</v>
      </c>
      <c r="O11" s="73" t="s">
        <v>245</v>
      </c>
      <c r="P11" s="73" t="s">
        <v>245</v>
      </c>
      <c r="Q11" s="73" t="s">
        <v>245</v>
      </c>
      <c r="R11" s="73" t="s">
        <v>245</v>
      </c>
      <c r="S11" s="73" t="s">
        <v>245</v>
      </c>
      <c r="T11" s="73" t="s">
        <v>245</v>
      </c>
      <c r="U11" s="73" t="s">
        <v>245</v>
      </c>
      <c r="V11" s="73" t="s">
        <v>245</v>
      </c>
      <c r="W11" s="73" t="s">
        <v>245</v>
      </c>
      <c r="X11" s="73" t="s">
        <v>245</v>
      </c>
      <c r="Y11" s="74" t="s">
        <v>245</v>
      </c>
      <c r="Z11" s="75" t="s">
        <v>57</v>
      </c>
      <c r="AA11" s="76" t="s">
        <v>57</v>
      </c>
      <c r="AB11" s="76" t="s">
        <v>57</v>
      </c>
      <c r="AC11" s="77" t="s">
        <v>57</v>
      </c>
      <c r="AD11" s="78">
        <v>358.99662114298746</v>
      </c>
      <c r="AE11" s="79">
        <v>358.99662114298746</v>
      </c>
      <c r="AF11" s="79">
        <v>358.99662114298746</v>
      </c>
      <c r="AG11" s="80">
        <v>358.99662114298746</v>
      </c>
      <c r="AH11" s="81"/>
      <c r="AI11" s="82"/>
      <c r="AJ11" s="82"/>
      <c r="AK11" s="82"/>
      <c r="AL11" s="83"/>
      <c r="AM11" s="84">
        <f t="shared" si="0"/>
        <v>0</v>
      </c>
      <c r="AN11" s="85">
        <f t="shared" si="1"/>
        <v>0</v>
      </c>
      <c r="AO11" s="85">
        <f t="shared" si="2"/>
        <v>0</v>
      </c>
      <c r="AP11" s="85">
        <f t="shared" si="3"/>
        <v>0</v>
      </c>
      <c r="AQ11" s="85">
        <f t="shared" si="4"/>
        <v>0</v>
      </c>
      <c r="AR11" s="85">
        <f t="shared" si="5"/>
        <v>0</v>
      </c>
      <c r="AS11" s="85">
        <f t="shared" si="6"/>
        <v>0</v>
      </c>
      <c r="AT11" s="85">
        <f t="shared" si="7"/>
        <v>0</v>
      </c>
      <c r="AU11" s="85">
        <f t="shared" si="8"/>
        <v>0</v>
      </c>
      <c r="AV11" s="86">
        <f t="shared" si="9"/>
        <v>0</v>
      </c>
      <c r="AW11" s="40"/>
      <c r="AX11" s="81"/>
      <c r="AY11" s="82"/>
      <c r="AZ11" s="82"/>
      <c r="BA11" s="82"/>
      <c r="BB11" s="83"/>
      <c r="BC11" s="84">
        <f t="shared" si="10"/>
        <v>0</v>
      </c>
      <c r="BD11" s="85"/>
      <c r="BE11" s="85"/>
      <c r="BF11" s="85"/>
      <c r="BG11" s="85"/>
      <c r="BH11" s="85"/>
      <c r="BI11" s="85"/>
      <c r="BJ11" s="85"/>
      <c r="BK11" s="85"/>
      <c r="BL11" s="86"/>
    </row>
    <row r="12" spans="1:64" ht="23.25">
      <c r="A12" s="39"/>
      <c r="B12" s="69" t="s">
        <v>244</v>
      </c>
      <c r="C12" s="70" t="s">
        <v>244</v>
      </c>
      <c r="D12" s="71" t="s">
        <v>244</v>
      </c>
      <c r="E12" s="72" t="s">
        <v>243</v>
      </c>
      <c r="F12" s="73" t="s">
        <v>243</v>
      </c>
      <c r="G12" s="73" t="s">
        <v>243</v>
      </c>
      <c r="H12" s="73" t="s">
        <v>243</v>
      </c>
      <c r="I12" s="73" t="s">
        <v>243</v>
      </c>
      <c r="J12" s="73" t="s">
        <v>243</v>
      </c>
      <c r="K12" s="73" t="s">
        <v>243</v>
      </c>
      <c r="L12" s="73" t="s">
        <v>243</v>
      </c>
      <c r="M12" s="73" t="s">
        <v>243</v>
      </c>
      <c r="N12" s="73" t="s">
        <v>243</v>
      </c>
      <c r="O12" s="73" t="s">
        <v>243</v>
      </c>
      <c r="P12" s="73" t="s">
        <v>243</v>
      </c>
      <c r="Q12" s="73" t="s">
        <v>243</v>
      </c>
      <c r="R12" s="73" t="s">
        <v>243</v>
      </c>
      <c r="S12" s="73" t="s">
        <v>243</v>
      </c>
      <c r="T12" s="73" t="s">
        <v>243</v>
      </c>
      <c r="U12" s="73" t="s">
        <v>243</v>
      </c>
      <c r="V12" s="73" t="s">
        <v>243</v>
      </c>
      <c r="W12" s="73" t="s">
        <v>243</v>
      </c>
      <c r="X12" s="73" t="s">
        <v>243</v>
      </c>
      <c r="Y12" s="74" t="s">
        <v>243</v>
      </c>
      <c r="Z12" s="75" t="s">
        <v>57</v>
      </c>
      <c r="AA12" s="76" t="s">
        <v>57</v>
      </c>
      <c r="AB12" s="76" t="s">
        <v>57</v>
      </c>
      <c r="AC12" s="77" t="s">
        <v>57</v>
      </c>
      <c r="AD12" s="78">
        <v>439.46644852677889</v>
      </c>
      <c r="AE12" s="79">
        <v>439.46644852677889</v>
      </c>
      <c r="AF12" s="79">
        <v>439.46644852677889</v>
      </c>
      <c r="AG12" s="80">
        <v>439.46644852677889</v>
      </c>
      <c r="AH12" s="81"/>
      <c r="AI12" s="82"/>
      <c r="AJ12" s="82"/>
      <c r="AK12" s="82"/>
      <c r="AL12" s="83"/>
      <c r="AM12" s="84">
        <f t="shared" si="0"/>
        <v>0</v>
      </c>
      <c r="AN12" s="85">
        <f t="shared" si="1"/>
        <v>0</v>
      </c>
      <c r="AO12" s="85">
        <f t="shared" si="2"/>
        <v>0</v>
      </c>
      <c r="AP12" s="85">
        <f t="shared" si="3"/>
        <v>0</v>
      </c>
      <c r="AQ12" s="85">
        <f t="shared" si="4"/>
        <v>0</v>
      </c>
      <c r="AR12" s="85">
        <f t="shared" si="5"/>
        <v>0</v>
      </c>
      <c r="AS12" s="85">
        <f t="shared" si="6"/>
        <v>0</v>
      </c>
      <c r="AT12" s="85">
        <f t="shared" si="7"/>
        <v>0</v>
      </c>
      <c r="AU12" s="85">
        <f t="shared" si="8"/>
        <v>0</v>
      </c>
      <c r="AV12" s="86">
        <f t="shared" si="9"/>
        <v>0</v>
      </c>
      <c r="AW12" s="40"/>
      <c r="AX12" s="81"/>
      <c r="AY12" s="82"/>
      <c r="AZ12" s="82"/>
      <c r="BA12" s="82"/>
      <c r="BB12" s="83"/>
      <c r="BC12" s="84">
        <f t="shared" si="10"/>
        <v>0</v>
      </c>
      <c r="BD12" s="85"/>
      <c r="BE12" s="85"/>
      <c r="BF12" s="85"/>
      <c r="BG12" s="85"/>
      <c r="BH12" s="85"/>
      <c r="BI12" s="85"/>
      <c r="BJ12" s="85"/>
      <c r="BK12" s="85"/>
      <c r="BL12" s="86"/>
    </row>
    <row r="13" spans="1:64" ht="23.25">
      <c r="A13" s="39"/>
      <c r="B13" s="69" t="s">
        <v>242</v>
      </c>
      <c r="C13" s="70" t="s">
        <v>242</v>
      </c>
      <c r="D13" s="71" t="s">
        <v>242</v>
      </c>
      <c r="E13" s="72" t="s">
        <v>241</v>
      </c>
      <c r="F13" s="73" t="s">
        <v>241</v>
      </c>
      <c r="G13" s="73" t="s">
        <v>241</v>
      </c>
      <c r="H13" s="73" t="s">
        <v>241</v>
      </c>
      <c r="I13" s="73" t="s">
        <v>241</v>
      </c>
      <c r="J13" s="73" t="s">
        <v>241</v>
      </c>
      <c r="K13" s="73" t="s">
        <v>241</v>
      </c>
      <c r="L13" s="73" t="s">
        <v>241</v>
      </c>
      <c r="M13" s="73" t="s">
        <v>241</v>
      </c>
      <c r="N13" s="73" t="s">
        <v>241</v>
      </c>
      <c r="O13" s="73" t="s">
        <v>241</v>
      </c>
      <c r="P13" s="73" t="s">
        <v>241</v>
      </c>
      <c r="Q13" s="73" t="s">
        <v>241</v>
      </c>
      <c r="R13" s="73" t="s">
        <v>241</v>
      </c>
      <c r="S13" s="73" t="s">
        <v>241</v>
      </c>
      <c r="T13" s="73" t="s">
        <v>241</v>
      </c>
      <c r="U13" s="73" t="s">
        <v>241</v>
      </c>
      <c r="V13" s="73" t="s">
        <v>241</v>
      </c>
      <c r="W13" s="73" t="s">
        <v>241</v>
      </c>
      <c r="X13" s="73" t="s">
        <v>241</v>
      </c>
      <c r="Y13" s="74" t="s">
        <v>241</v>
      </c>
      <c r="Z13" s="75" t="s">
        <v>57</v>
      </c>
      <c r="AA13" s="76" t="s">
        <v>57</v>
      </c>
      <c r="AB13" s="76" t="s">
        <v>57</v>
      </c>
      <c r="AC13" s="77" t="s">
        <v>57</v>
      </c>
      <c r="AD13" s="78">
        <v>802.42878425851427</v>
      </c>
      <c r="AE13" s="79">
        <v>802.42878425851427</v>
      </c>
      <c r="AF13" s="79">
        <v>802.42878425851427</v>
      </c>
      <c r="AG13" s="80">
        <v>802.42878425851427</v>
      </c>
      <c r="AH13" s="81"/>
      <c r="AI13" s="82"/>
      <c r="AJ13" s="82"/>
      <c r="AK13" s="82"/>
      <c r="AL13" s="83"/>
      <c r="AM13" s="84">
        <f t="shared" si="0"/>
        <v>0</v>
      </c>
      <c r="AN13" s="85">
        <f t="shared" si="1"/>
        <v>0</v>
      </c>
      <c r="AO13" s="85">
        <f t="shared" si="2"/>
        <v>0</v>
      </c>
      <c r="AP13" s="85">
        <f t="shared" si="3"/>
        <v>0</v>
      </c>
      <c r="AQ13" s="85">
        <f t="shared" si="4"/>
        <v>0</v>
      </c>
      <c r="AR13" s="85">
        <f t="shared" si="5"/>
        <v>0</v>
      </c>
      <c r="AS13" s="85">
        <f t="shared" si="6"/>
        <v>0</v>
      </c>
      <c r="AT13" s="85">
        <f t="shared" si="7"/>
        <v>0</v>
      </c>
      <c r="AU13" s="85">
        <f t="shared" si="8"/>
        <v>0</v>
      </c>
      <c r="AV13" s="86">
        <f t="shared" si="9"/>
        <v>0</v>
      </c>
      <c r="AW13" s="40"/>
      <c r="AX13" s="81"/>
      <c r="AY13" s="82"/>
      <c r="AZ13" s="82"/>
      <c r="BA13" s="82"/>
      <c r="BB13" s="83"/>
      <c r="BC13" s="84">
        <f t="shared" si="10"/>
        <v>0</v>
      </c>
      <c r="BD13" s="85"/>
      <c r="BE13" s="85"/>
      <c r="BF13" s="85"/>
      <c r="BG13" s="85"/>
      <c r="BH13" s="85"/>
      <c r="BI13" s="85"/>
      <c r="BJ13" s="85"/>
      <c r="BK13" s="85"/>
      <c r="BL13" s="86"/>
    </row>
    <row r="14" spans="1:64" ht="23.25">
      <c r="A14" s="39"/>
      <c r="B14" s="69" t="s">
        <v>240</v>
      </c>
      <c r="C14" s="70" t="s">
        <v>240</v>
      </c>
      <c r="D14" s="71" t="s">
        <v>240</v>
      </c>
      <c r="E14" s="72" t="s">
        <v>239</v>
      </c>
      <c r="F14" s="73" t="s">
        <v>239</v>
      </c>
      <c r="G14" s="73" t="s">
        <v>239</v>
      </c>
      <c r="H14" s="73" t="s">
        <v>239</v>
      </c>
      <c r="I14" s="73" t="s">
        <v>239</v>
      </c>
      <c r="J14" s="73" t="s">
        <v>239</v>
      </c>
      <c r="K14" s="73" t="s">
        <v>239</v>
      </c>
      <c r="L14" s="73" t="s">
        <v>239</v>
      </c>
      <c r="M14" s="73" t="s">
        <v>239</v>
      </c>
      <c r="N14" s="73" t="s">
        <v>239</v>
      </c>
      <c r="O14" s="73" t="s">
        <v>239</v>
      </c>
      <c r="P14" s="73" t="s">
        <v>239</v>
      </c>
      <c r="Q14" s="73" t="s">
        <v>239</v>
      </c>
      <c r="R14" s="73" t="s">
        <v>239</v>
      </c>
      <c r="S14" s="73" t="s">
        <v>239</v>
      </c>
      <c r="T14" s="73" t="s">
        <v>239</v>
      </c>
      <c r="U14" s="73" t="s">
        <v>239</v>
      </c>
      <c r="V14" s="73" t="s">
        <v>239</v>
      </c>
      <c r="W14" s="73" t="s">
        <v>239</v>
      </c>
      <c r="X14" s="73" t="s">
        <v>239</v>
      </c>
      <c r="Y14" s="74" t="s">
        <v>239</v>
      </c>
      <c r="Z14" s="75" t="s">
        <v>57</v>
      </c>
      <c r="AA14" s="76" t="s">
        <v>57</v>
      </c>
      <c r="AB14" s="76" t="s">
        <v>57</v>
      </c>
      <c r="AC14" s="77" t="s">
        <v>57</v>
      </c>
      <c r="AD14" s="78">
        <v>1454.1441645814907</v>
      </c>
      <c r="AE14" s="79">
        <v>1454.1441645814907</v>
      </c>
      <c r="AF14" s="79">
        <v>1454.1441645814907</v>
      </c>
      <c r="AG14" s="80">
        <v>1454.1441645814907</v>
      </c>
      <c r="AH14" s="81"/>
      <c r="AI14" s="82"/>
      <c r="AJ14" s="82"/>
      <c r="AK14" s="82"/>
      <c r="AL14" s="83"/>
      <c r="AM14" s="84">
        <f t="shared" si="0"/>
        <v>0</v>
      </c>
      <c r="AN14" s="85">
        <f t="shared" si="1"/>
        <v>0</v>
      </c>
      <c r="AO14" s="85">
        <f t="shared" si="2"/>
        <v>0</v>
      </c>
      <c r="AP14" s="85">
        <f t="shared" si="3"/>
        <v>0</v>
      </c>
      <c r="AQ14" s="85">
        <f t="shared" si="4"/>
        <v>0</v>
      </c>
      <c r="AR14" s="85">
        <f t="shared" si="5"/>
        <v>0</v>
      </c>
      <c r="AS14" s="85">
        <f t="shared" si="6"/>
        <v>0</v>
      </c>
      <c r="AT14" s="85">
        <f t="shared" si="7"/>
        <v>0</v>
      </c>
      <c r="AU14" s="85">
        <f t="shared" si="8"/>
        <v>0</v>
      </c>
      <c r="AV14" s="86">
        <f t="shared" si="9"/>
        <v>0</v>
      </c>
      <c r="AW14" s="40"/>
      <c r="AX14" s="81"/>
      <c r="AY14" s="82"/>
      <c r="AZ14" s="82"/>
      <c r="BA14" s="82"/>
      <c r="BB14" s="83"/>
      <c r="BC14" s="84">
        <f t="shared" si="10"/>
        <v>0</v>
      </c>
      <c r="BD14" s="85"/>
      <c r="BE14" s="85"/>
      <c r="BF14" s="85"/>
      <c r="BG14" s="85"/>
      <c r="BH14" s="85"/>
      <c r="BI14" s="85"/>
      <c r="BJ14" s="85"/>
      <c r="BK14" s="85"/>
      <c r="BL14" s="86"/>
    </row>
    <row r="15" spans="1:64" ht="23.25">
      <c r="A15" s="39"/>
      <c r="B15" s="69" t="s">
        <v>238</v>
      </c>
      <c r="C15" s="70" t="s">
        <v>238</v>
      </c>
      <c r="D15" s="71" t="s">
        <v>238</v>
      </c>
      <c r="E15" s="72" t="s">
        <v>237</v>
      </c>
      <c r="F15" s="73" t="s">
        <v>237</v>
      </c>
      <c r="G15" s="73" t="s">
        <v>237</v>
      </c>
      <c r="H15" s="73" t="s">
        <v>237</v>
      </c>
      <c r="I15" s="73" t="s">
        <v>237</v>
      </c>
      <c r="J15" s="73" t="s">
        <v>237</v>
      </c>
      <c r="K15" s="73" t="s">
        <v>237</v>
      </c>
      <c r="L15" s="73" t="s">
        <v>237</v>
      </c>
      <c r="M15" s="73" t="s">
        <v>237</v>
      </c>
      <c r="N15" s="73" t="s">
        <v>237</v>
      </c>
      <c r="O15" s="73" t="s">
        <v>237</v>
      </c>
      <c r="P15" s="73" t="s">
        <v>237</v>
      </c>
      <c r="Q15" s="73" t="s">
        <v>237</v>
      </c>
      <c r="R15" s="73" t="s">
        <v>237</v>
      </c>
      <c r="S15" s="73" t="s">
        <v>237</v>
      </c>
      <c r="T15" s="73" t="s">
        <v>237</v>
      </c>
      <c r="U15" s="73" t="s">
        <v>237</v>
      </c>
      <c r="V15" s="73" t="s">
        <v>237</v>
      </c>
      <c r="W15" s="73" t="s">
        <v>237</v>
      </c>
      <c r="X15" s="73" t="s">
        <v>237</v>
      </c>
      <c r="Y15" s="74" t="s">
        <v>237</v>
      </c>
      <c r="Z15" s="75" t="s">
        <v>57</v>
      </c>
      <c r="AA15" s="76" t="s">
        <v>57</v>
      </c>
      <c r="AB15" s="76" t="s">
        <v>57</v>
      </c>
      <c r="AC15" s="77" t="s">
        <v>57</v>
      </c>
      <c r="AD15" s="78">
        <v>978.28959601571466</v>
      </c>
      <c r="AE15" s="79">
        <v>978.28959601571466</v>
      </c>
      <c r="AF15" s="79">
        <v>978.28959601571466</v>
      </c>
      <c r="AG15" s="80">
        <v>978.28959601571466</v>
      </c>
      <c r="AH15" s="81"/>
      <c r="AI15" s="82"/>
      <c r="AJ15" s="82"/>
      <c r="AK15" s="82"/>
      <c r="AL15" s="83"/>
      <c r="AM15" s="84">
        <f t="shared" si="0"/>
        <v>0</v>
      </c>
      <c r="AN15" s="85">
        <f t="shared" si="1"/>
        <v>0</v>
      </c>
      <c r="AO15" s="85">
        <f t="shared" si="2"/>
        <v>0</v>
      </c>
      <c r="AP15" s="85">
        <f t="shared" si="3"/>
        <v>0</v>
      </c>
      <c r="AQ15" s="85">
        <f t="shared" si="4"/>
        <v>0</v>
      </c>
      <c r="AR15" s="85">
        <f t="shared" si="5"/>
        <v>0</v>
      </c>
      <c r="AS15" s="85">
        <f t="shared" si="6"/>
        <v>0</v>
      </c>
      <c r="AT15" s="85">
        <f t="shared" si="7"/>
        <v>0</v>
      </c>
      <c r="AU15" s="85">
        <f t="shared" si="8"/>
        <v>0</v>
      </c>
      <c r="AV15" s="86">
        <f t="shared" si="9"/>
        <v>0</v>
      </c>
      <c r="AW15" s="40"/>
      <c r="AX15" s="81"/>
      <c r="AY15" s="82"/>
      <c r="AZ15" s="82"/>
      <c r="BA15" s="82"/>
      <c r="BB15" s="83"/>
      <c r="BC15" s="84">
        <f t="shared" si="10"/>
        <v>0</v>
      </c>
      <c r="BD15" s="85"/>
      <c r="BE15" s="85"/>
      <c r="BF15" s="85"/>
      <c r="BG15" s="85"/>
      <c r="BH15" s="85"/>
      <c r="BI15" s="85"/>
      <c r="BJ15" s="85"/>
      <c r="BK15" s="85"/>
      <c r="BL15" s="86"/>
    </row>
    <row r="16" spans="1:64" ht="23.25">
      <c r="A16" s="39"/>
      <c r="B16" s="69" t="s">
        <v>236</v>
      </c>
      <c r="C16" s="70" t="s">
        <v>236</v>
      </c>
      <c r="D16" s="71" t="s">
        <v>236</v>
      </c>
      <c r="E16" s="72" t="s">
        <v>235</v>
      </c>
      <c r="F16" s="73" t="s">
        <v>235</v>
      </c>
      <c r="G16" s="73" t="s">
        <v>235</v>
      </c>
      <c r="H16" s="73" t="s">
        <v>235</v>
      </c>
      <c r="I16" s="73" t="s">
        <v>235</v>
      </c>
      <c r="J16" s="73" t="s">
        <v>235</v>
      </c>
      <c r="K16" s="73" t="s">
        <v>235</v>
      </c>
      <c r="L16" s="73" t="s">
        <v>235</v>
      </c>
      <c r="M16" s="73" t="s">
        <v>235</v>
      </c>
      <c r="N16" s="73" t="s">
        <v>235</v>
      </c>
      <c r="O16" s="73" t="s">
        <v>235</v>
      </c>
      <c r="P16" s="73" t="s">
        <v>235</v>
      </c>
      <c r="Q16" s="73" t="s">
        <v>235</v>
      </c>
      <c r="R16" s="73" t="s">
        <v>235</v>
      </c>
      <c r="S16" s="73" t="s">
        <v>235</v>
      </c>
      <c r="T16" s="73" t="s">
        <v>235</v>
      </c>
      <c r="U16" s="73" t="s">
        <v>235</v>
      </c>
      <c r="V16" s="73" t="s">
        <v>235</v>
      </c>
      <c r="W16" s="73" t="s">
        <v>235</v>
      </c>
      <c r="X16" s="73" t="s">
        <v>235</v>
      </c>
      <c r="Y16" s="74" t="s">
        <v>235</v>
      </c>
      <c r="Z16" s="75" t="s">
        <v>57</v>
      </c>
      <c r="AA16" s="76" t="s">
        <v>57</v>
      </c>
      <c r="AB16" s="76" t="s">
        <v>57</v>
      </c>
      <c r="AC16" s="77" t="s">
        <v>57</v>
      </c>
      <c r="AD16" s="78">
        <v>2275.8310130958553</v>
      </c>
      <c r="AE16" s="79">
        <v>2275.8310130958553</v>
      </c>
      <c r="AF16" s="79">
        <v>2275.8310130958553</v>
      </c>
      <c r="AG16" s="80">
        <v>2275.8310130958553</v>
      </c>
      <c r="AH16" s="81"/>
      <c r="AI16" s="82"/>
      <c r="AJ16" s="82"/>
      <c r="AK16" s="82"/>
      <c r="AL16" s="83"/>
      <c r="AM16" s="84">
        <f t="shared" si="0"/>
        <v>0</v>
      </c>
      <c r="AN16" s="85">
        <f t="shared" si="1"/>
        <v>0</v>
      </c>
      <c r="AO16" s="85">
        <f t="shared" si="2"/>
        <v>0</v>
      </c>
      <c r="AP16" s="85">
        <f t="shared" si="3"/>
        <v>0</v>
      </c>
      <c r="AQ16" s="85">
        <f t="shared" si="4"/>
        <v>0</v>
      </c>
      <c r="AR16" s="85">
        <f t="shared" si="5"/>
        <v>0</v>
      </c>
      <c r="AS16" s="85">
        <f t="shared" si="6"/>
        <v>0</v>
      </c>
      <c r="AT16" s="85">
        <f t="shared" si="7"/>
        <v>0</v>
      </c>
      <c r="AU16" s="85">
        <f t="shared" si="8"/>
        <v>0</v>
      </c>
      <c r="AV16" s="86">
        <f t="shared" si="9"/>
        <v>0</v>
      </c>
      <c r="AW16" s="40"/>
      <c r="AX16" s="81"/>
      <c r="AY16" s="82"/>
      <c r="AZ16" s="82"/>
      <c r="BA16" s="82"/>
      <c r="BB16" s="83"/>
      <c r="BC16" s="84">
        <f t="shared" si="10"/>
        <v>0</v>
      </c>
      <c r="BD16" s="85"/>
      <c r="BE16" s="85"/>
      <c r="BF16" s="85"/>
      <c r="BG16" s="85"/>
      <c r="BH16" s="85"/>
      <c r="BI16" s="85"/>
      <c r="BJ16" s="85"/>
      <c r="BK16" s="85"/>
      <c r="BL16" s="86"/>
    </row>
    <row r="17" spans="1:64" ht="23.25">
      <c r="A17" s="39"/>
      <c r="B17" s="69" t="s">
        <v>234</v>
      </c>
      <c r="C17" s="70" t="s">
        <v>234</v>
      </c>
      <c r="D17" s="71" t="s">
        <v>234</v>
      </c>
      <c r="E17" s="72" t="s">
        <v>233</v>
      </c>
      <c r="F17" s="73" t="s">
        <v>233</v>
      </c>
      <c r="G17" s="73" t="s">
        <v>233</v>
      </c>
      <c r="H17" s="73" t="s">
        <v>233</v>
      </c>
      <c r="I17" s="73" t="s">
        <v>233</v>
      </c>
      <c r="J17" s="73" t="s">
        <v>233</v>
      </c>
      <c r="K17" s="73" t="s">
        <v>233</v>
      </c>
      <c r="L17" s="73" t="s">
        <v>233</v>
      </c>
      <c r="M17" s="73" t="s">
        <v>233</v>
      </c>
      <c r="N17" s="73" t="s">
        <v>233</v>
      </c>
      <c r="O17" s="73" t="s">
        <v>233</v>
      </c>
      <c r="P17" s="73" t="s">
        <v>233</v>
      </c>
      <c r="Q17" s="73" t="s">
        <v>233</v>
      </c>
      <c r="R17" s="73" t="s">
        <v>233</v>
      </c>
      <c r="S17" s="73" t="s">
        <v>233</v>
      </c>
      <c r="T17" s="73" t="s">
        <v>233</v>
      </c>
      <c r="U17" s="73" t="s">
        <v>233</v>
      </c>
      <c r="V17" s="73" t="s">
        <v>233</v>
      </c>
      <c r="W17" s="73" t="s">
        <v>233</v>
      </c>
      <c r="X17" s="73" t="s">
        <v>233</v>
      </c>
      <c r="Y17" s="74" t="s">
        <v>233</v>
      </c>
      <c r="Z17" s="75" t="s">
        <v>57</v>
      </c>
      <c r="AA17" s="76" t="s">
        <v>57</v>
      </c>
      <c r="AB17" s="76" t="s">
        <v>57</v>
      </c>
      <c r="AC17" s="77" t="s">
        <v>57</v>
      </c>
      <c r="AD17" s="78">
        <v>3714.7063188728976</v>
      </c>
      <c r="AE17" s="79">
        <v>3714.7063188728976</v>
      </c>
      <c r="AF17" s="79">
        <v>3714.7063188728976</v>
      </c>
      <c r="AG17" s="80">
        <v>3714.7063188728976</v>
      </c>
      <c r="AH17" s="81"/>
      <c r="AI17" s="82"/>
      <c r="AJ17" s="82"/>
      <c r="AK17" s="82"/>
      <c r="AL17" s="83"/>
      <c r="AM17" s="84">
        <f t="shared" si="0"/>
        <v>0</v>
      </c>
      <c r="AN17" s="85">
        <f t="shared" si="1"/>
        <v>0</v>
      </c>
      <c r="AO17" s="85">
        <f t="shared" si="2"/>
        <v>0</v>
      </c>
      <c r="AP17" s="85">
        <f t="shared" si="3"/>
        <v>0</v>
      </c>
      <c r="AQ17" s="85">
        <f t="shared" si="4"/>
        <v>0</v>
      </c>
      <c r="AR17" s="85">
        <f t="shared" si="5"/>
        <v>0</v>
      </c>
      <c r="AS17" s="85">
        <f t="shared" si="6"/>
        <v>0</v>
      </c>
      <c r="AT17" s="85">
        <f t="shared" si="7"/>
        <v>0</v>
      </c>
      <c r="AU17" s="85">
        <f t="shared" si="8"/>
        <v>0</v>
      </c>
      <c r="AV17" s="86">
        <f t="shared" si="9"/>
        <v>0</v>
      </c>
      <c r="AW17" s="40"/>
      <c r="AX17" s="81"/>
      <c r="AY17" s="82"/>
      <c r="AZ17" s="82"/>
      <c r="BA17" s="82"/>
      <c r="BB17" s="83"/>
      <c r="BC17" s="84">
        <f t="shared" si="10"/>
        <v>0</v>
      </c>
      <c r="BD17" s="85"/>
      <c r="BE17" s="85"/>
      <c r="BF17" s="85"/>
      <c r="BG17" s="85"/>
      <c r="BH17" s="85"/>
      <c r="BI17" s="85"/>
      <c r="BJ17" s="85"/>
      <c r="BK17" s="85"/>
      <c r="BL17" s="86"/>
    </row>
    <row r="18" spans="1:64" ht="23.25">
      <c r="A18" s="39"/>
      <c r="B18" s="69" t="s">
        <v>232</v>
      </c>
      <c r="C18" s="70" t="s">
        <v>232</v>
      </c>
      <c r="D18" s="71" t="s">
        <v>232</v>
      </c>
      <c r="E18" s="72" t="s">
        <v>231</v>
      </c>
      <c r="F18" s="73" t="s">
        <v>231</v>
      </c>
      <c r="G18" s="73" t="s">
        <v>231</v>
      </c>
      <c r="H18" s="73" t="s">
        <v>231</v>
      </c>
      <c r="I18" s="73" t="s">
        <v>231</v>
      </c>
      <c r="J18" s="73" t="s">
        <v>231</v>
      </c>
      <c r="K18" s="73" t="s">
        <v>231</v>
      </c>
      <c r="L18" s="73" t="s">
        <v>231</v>
      </c>
      <c r="M18" s="73" t="s">
        <v>231</v>
      </c>
      <c r="N18" s="73" t="s">
        <v>231</v>
      </c>
      <c r="O18" s="73" t="s">
        <v>231</v>
      </c>
      <c r="P18" s="73" t="s">
        <v>231</v>
      </c>
      <c r="Q18" s="73" t="s">
        <v>231</v>
      </c>
      <c r="R18" s="73" t="s">
        <v>231</v>
      </c>
      <c r="S18" s="73" t="s">
        <v>231</v>
      </c>
      <c r="T18" s="73" t="s">
        <v>231</v>
      </c>
      <c r="U18" s="73" t="s">
        <v>231</v>
      </c>
      <c r="V18" s="73" t="s">
        <v>231</v>
      </c>
      <c r="W18" s="73" t="s">
        <v>231</v>
      </c>
      <c r="X18" s="73" t="s">
        <v>231</v>
      </c>
      <c r="Y18" s="74" t="s">
        <v>231</v>
      </c>
      <c r="Z18" s="75" t="s">
        <v>57</v>
      </c>
      <c r="AA18" s="76" t="s">
        <v>57</v>
      </c>
      <c r="AB18" s="76" t="s">
        <v>57</v>
      </c>
      <c r="AC18" s="77" t="s">
        <v>57</v>
      </c>
      <c r="AD18" s="78">
        <v>1156.121366029334</v>
      </c>
      <c r="AE18" s="79">
        <v>1156.121366029334</v>
      </c>
      <c r="AF18" s="79">
        <v>1156.121366029334</v>
      </c>
      <c r="AG18" s="80">
        <v>1156.121366029334</v>
      </c>
      <c r="AH18" s="81"/>
      <c r="AI18" s="82"/>
      <c r="AJ18" s="82"/>
      <c r="AK18" s="82"/>
      <c r="AL18" s="83"/>
      <c r="AM18" s="84">
        <f t="shared" si="0"/>
        <v>0</v>
      </c>
      <c r="AN18" s="85">
        <f t="shared" si="1"/>
        <v>0</v>
      </c>
      <c r="AO18" s="85">
        <f t="shared" si="2"/>
        <v>0</v>
      </c>
      <c r="AP18" s="85">
        <f t="shared" si="3"/>
        <v>0</v>
      </c>
      <c r="AQ18" s="85">
        <f t="shared" si="4"/>
        <v>0</v>
      </c>
      <c r="AR18" s="85">
        <f t="shared" si="5"/>
        <v>0</v>
      </c>
      <c r="AS18" s="85">
        <f t="shared" si="6"/>
        <v>0</v>
      </c>
      <c r="AT18" s="85">
        <f t="shared" si="7"/>
        <v>0</v>
      </c>
      <c r="AU18" s="85">
        <f t="shared" si="8"/>
        <v>0</v>
      </c>
      <c r="AV18" s="86">
        <f t="shared" si="9"/>
        <v>0</v>
      </c>
      <c r="AW18" s="40"/>
      <c r="AX18" s="81"/>
      <c r="AY18" s="82"/>
      <c r="AZ18" s="82"/>
      <c r="BA18" s="82"/>
      <c r="BB18" s="83"/>
      <c r="BC18" s="84">
        <f t="shared" si="10"/>
        <v>0</v>
      </c>
      <c r="BD18" s="85"/>
      <c r="BE18" s="85"/>
      <c r="BF18" s="85"/>
      <c r="BG18" s="85"/>
      <c r="BH18" s="85"/>
      <c r="BI18" s="85"/>
      <c r="BJ18" s="85"/>
      <c r="BK18" s="85"/>
      <c r="BL18" s="86"/>
    </row>
    <row r="19" spans="1:64" ht="23.25">
      <c r="A19" s="39"/>
      <c r="B19" s="69" t="s">
        <v>230</v>
      </c>
      <c r="C19" s="70" t="s">
        <v>230</v>
      </c>
      <c r="D19" s="71" t="s">
        <v>230</v>
      </c>
      <c r="E19" s="72" t="s">
        <v>229</v>
      </c>
      <c r="F19" s="73" t="s">
        <v>229</v>
      </c>
      <c r="G19" s="73" t="s">
        <v>229</v>
      </c>
      <c r="H19" s="73" t="s">
        <v>229</v>
      </c>
      <c r="I19" s="73" t="s">
        <v>229</v>
      </c>
      <c r="J19" s="73" t="s">
        <v>229</v>
      </c>
      <c r="K19" s="73" t="s">
        <v>229</v>
      </c>
      <c r="L19" s="73" t="s">
        <v>229</v>
      </c>
      <c r="M19" s="73" t="s">
        <v>229</v>
      </c>
      <c r="N19" s="73" t="s">
        <v>229</v>
      </c>
      <c r="O19" s="73" t="s">
        <v>229</v>
      </c>
      <c r="P19" s="73" t="s">
        <v>229</v>
      </c>
      <c r="Q19" s="73" t="s">
        <v>229</v>
      </c>
      <c r="R19" s="73" t="s">
        <v>229</v>
      </c>
      <c r="S19" s="73" t="s">
        <v>229</v>
      </c>
      <c r="T19" s="73" t="s">
        <v>229</v>
      </c>
      <c r="U19" s="73" t="s">
        <v>229</v>
      </c>
      <c r="V19" s="73" t="s">
        <v>229</v>
      </c>
      <c r="W19" s="73" t="s">
        <v>229</v>
      </c>
      <c r="X19" s="73" t="s">
        <v>229</v>
      </c>
      <c r="Y19" s="74" t="s">
        <v>229</v>
      </c>
      <c r="Z19" s="75" t="s">
        <v>57</v>
      </c>
      <c r="AA19" s="76" t="s">
        <v>57</v>
      </c>
      <c r="AB19" s="76" t="s">
        <v>57</v>
      </c>
      <c r="AC19" s="77" t="s">
        <v>57</v>
      </c>
      <c r="AD19" s="78">
        <v>7750</v>
      </c>
      <c r="AE19" s="79">
        <v>7750</v>
      </c>
      <c r="AF19" s="79">
        <v>7750</v>
      </c>
      <c r="AG19" s="80">
        <v>7750</v>
      </c>
      <c r="AH19" s="81"/>
      <c r="AI19" s="82"/>
      <c r="AJ19" s="82"/>
      <c r="AK19" s="82"/>
      <c r="AL19" s="83"/>
      <c r="AM19" s="84">
        <f t="shared" si="0"/>
        <v>0</v>
      </c>
      <c r="AN19" s="85">
        <f t="shared" si="1"/>
        <v>0</v>
      </c>
      <c r="AO19" s="85">
        <f t="shared" si="2"/>
        <v>0</v>
      </c>
      <c r="AP19" s="85">
        <f t="shared" si="3"/>
        <v>0</v>
      </c>
      <c r="AQ19" s="85">
        <f t="shared" si="4"/>
        <v>0</v>
      </c>
      <c r="AR19" s="85">
        <f t="shared" si="5"/>
        <v>0</v>
      </c>
      <c r="AS19" s="85">
        <f t="shared" si="6"/>
        <v>0</v>
      </c>
      <c r="AT19" s="85">
        <f t="shared" si="7"/>
        <v>0</v>
      </c>
      <c r="AU19" s="85">
        <f t="shared" si="8"/>
        <v>0</v>
      </c>
      <c r="AV19" s="86">
        <f t="shared" si="9"/>
        <v>0</v>
      </c>
      <c r="AW19" s="40"/>
      <c r="AX19" s="81"/>
      <c r="AY19" s="82"/>
      <c r="AZ19" s="82"/>
      <c r="BA19" s="82"/>
      <c r="BB19" s="83"/>
      <c r="BC19" s="84">
        <f t="shared" si="10"/>
        <v>0</v>
      </c>
      <c r="BD19" s="85"/>
      <c r="BE19" s="85"/>
      <c r="BF19" s="85"/>
      <c r="BG19" s="85"/>
      <c r="BH19" s="85"/>
      <c r="BI19" s="85"/>
      <c r="BJ19" s="85"/>
      <c r="BK19" s="85"/>
      <c r="BL19" s="86"/>
    </row>
    <row r="20" spans="1:64" ht="23.25">
      <c r="A20" s="39"/>
      <c r="B20" s="69" t="s">
        <v>228</v>
      </c>
      <c r="C20" s="70" t="s">
        <v>228</v>
      </c>
      <c r="D20" s="71" t="s">
        <v>228</v>
      </c>
      <c r="E20" s="72" t="s">
        <v>227</v>
      </c>
      <c r="F20" s="73" t="s">
        <v>227</v>
      </c>
      <c r="G20" s="73" t="s">
        <v>227</v>
      </c>
      <c r="H20" s="73" t="s">
        <v>227</v>
      </c>
      <c r="I20" s="73" t="s">
        <v>227</v>
      </c>
      <c r="J20" s="73" t="s">
        <v>227</v>
      </c>
      <c r="K20" s="73" t="s">
        <v>227</v>
      </c>
      <c r="L20" s="73" t="s">
        <v>227</v>
      </c>
      <c r="M20" s="73" t="s">
        <v>227</v>
      </c>
      <c r="N20" s="73" t="s">
        <v>227</v>
      </c>
      <c r="O20" s="73" t="s">
        <v>227</v>
      </c>
      <c r="P20" s="73" t="s">
        <v>227</v>
      </c>
      <c r="Q20" s="73" t="s">
        <v>227</v>
      </c>
      <c r="R20" s="73" t="s">
        <v>227</v>
      </c>
      <c r="S20" s="73" t="s">
        <v>227</v>
      </c>
      <c r="T20" s="73" t="s">
        <v>227</v>
      </c>
      <c r="U20" s="73" t="s">
        <v>227</v>
      </c>
      <c r="V20" s="73" t="s">
        <v>227</v>
      </c>
      <c r="W20" s="73" t="s">
        <v>227</v>
      </c>
      <c r="X20" s="73" t="s">
        <v>227</v>
      </c>
      <c r="Y20" s="74" t="s">
        <v>227</v>
      </c>
      <c r="Z20" s="75" t="s">
        <v>57</v>
      </c>
      <c r="AA20" s="76" t="s">
        <v>57</v>
      </c>
      <c r="AB20" s="76" t="s">
        <v>57</v>
      </c>
      <c r="AC20" s="77" t="s">
        <v>57</v>
      </c>
      <c r="AD20" s="78">
        <v>3228.4802892543398</v>
      </c>
      <c r="AE20" s="79">
        <v>3228.4802892543398</v>
      </c>
      <c r="AF20" s="79">
        <v>3228.4802892543398</v>
      </c>
      <c r="AG20" s="80">
        <v>3228.4802892543398</v>
      </c>
      <c r="AH20" s="81"/>
      <c r="AI20" s="82"/>
      <c r="AJ20" s="82"/>
      <c r="AK20" s="82"/>
      <c r="AL20" s="83"/>
      <c r="AM20" s="84">
        <f t="shared" si="0"/>
        <v>0</v>
      </c>
      <c r="AN20" s="85">
        <f t="shared" si="1"/>
        <v>0</v>
      </c>
      <c r="AO20" s="85">
        <f t="shared" si="2"/>
        <v>0</v>
      </c>
      <c r="AP20" s="85">
        <f t="shared" si="3"/>
        <v>0</v>
      </c>
      <c r="AQ20" s="85">
        <f t="shared" si="4"/>
        <v>0</v>
      </c>
      <c r="AR20" s="85">
        <f t="shared" si="5"/>
        <v>0</v>
      </c>
      <c r="AS20" s="85">
        <f t="shared" si="6"/>
        <v>0</v>
      </c>
      <c r="AT20" s="85">
        <f t="shared" si="7"/>
        <v>0</v>
      </c>
      <c r="AU20" s="85">
        <f t="shared" si="8"/>
        <v>0</v>
      </c>
      <c r="AV20" s="86">
        <f t="shared" si="9"/>
        <v>0</v>
      </c>
      <c r="AW20" s="40"/>
      <c r="AX20" s="81"/>
      <c r="AY20" s="82"/>
      <c r="AZ20" s="82"/>
      <c r="BA20" s="82"/>
      <c r="BB20" s="83"/>
      <c r="BC20" s="84">
        <f t="shared" si="10"/>
        <v>0</v>
      </c>
      <c r="BD20" s="85"/>
      <c r="BE20" s="85"/>
      <c r="BF20" s="85"/>
      <c r="BG20" s="85"/>
      <c r="BH20" s="85"/>
      <c r="BI20" s="85"/>
      <c r="BJ20" s="85"/>
      <c r="BK20" s="85"/>
      <c r="BL20" s="86"/>
    </row>
    <row r="21" spans="1:64" ht="23.25">
      <c r="A21" s="39"/>
      <c r="B21" s="69" t="s">
        <v>226</v>
      </c>
      <c r="C21" s="70" t="s">
        <v>226</v>
      </c>
      <c r="D21" s="71" t="s">
        <v>226</v>
      </c>
      <c r="E21" s="72" t="s">
        <v>225</v>
      </c>
      <c r="F21" s="73" t="s">
        <v>225</v>
      </c>
      <c r="G21" s="73" t="s">
        <v>225</v>
      </c>
      <c r="H21" s="73" t="s">
        <v>225</v>
      </c>
      <c r="I21" s="73" t="s">
        <v>225</v>
      </c>
      <c r="J21" s="73" t="s">
        <v>225</v>
      </c>
      <c r="K21" s="73" t="s">
        <v>225</v>
      </c>
      <c r="L21" s="73" t="s">
        <v>225</v>
      </c>
      <c r="M21" s="73" t="s">
        <v>225</v>
      </c>
      <c r="N21" s="73" t="s">
        <v>225</v>
      </c>
      <c r="O21" s="73" t="s">
        <v>225</v>
      </c>
      <c r="P21" s="73" t="s">
        <v>225</v>
      </c>
      <c r="Q21" s="73" t="s">
        <v>225</v>
      </c>
      <c r="R21" s="73" t="s">
        <v>225</v>
      </c>
      <c r="S21" s="73" t="s">
        <v>225</v>
      </c>
      <c r="T21" s="73" t="s">
        <v>225</v>
      </c>
      <c r="U21" s="73" t="s">
        <v>225</v>
      </c>
      <c r="V21" s="73" t="s">
        <v>225</v>
      </c>
      <c r="W21" s="73" t="s">
        <v>225</v>
      </c>
      <c r="X21" s="73" t="s">
        <v>225</v>
      </c>
      <c r="Y21" s="74" t="s">
        <v>225</v>
      </c>
      <c r="Z21" s="75" t="s">
        <v>57</v>
      </c>
      <c r="AA21" s="76" t="s">
        <v>57</v>
      </c>
      <c r="AB21" s="76" t="s">
        <v>57</v>
      </c>
      <c r="AC21" s="77" t="s">
        <v>57</v>
      </c>
      <c r="AD21" s="78">
        <v>1164.3051804060251</v>
      </c>
      <c r="AE21" s="79">
        <v>1164.3051804060251</v>
      </c>
      <c r="AF21" s="79">
        <v>1164.3051804060251</v>
      </c>
      <c r="AG21" s="80">
        <v>1164.3051804060251</v>
      </c>
      <c r="AH21" s="81"/>
      <c r="AI21" s="82"/>
      <c r="AJ21" s="82"/>
      <c r="AK21" s="82"/>
      <c r="AL21" s="83"/>
      <c r="AM21" s="84">
        <f t="shared" si="0"/>
        <v>0</v>
      </c>
      <c r="AN21" s="85">
        <f t="shared" si="1"/>
        <v>0</v>
      </c>
      <c r="AO21" s="85">
        <f t="shared" si="2"/>
        <v>0</v>
      </c>
      <c r="AP21" s="85">
        <f t="shared" si="3"/>
        <v>0</v>
      </c>
      <c r="AQ21" s="85">
        <f t="shared" si="4"/>
        <v>0</v>
      </c>
      <c r="AR21" s="85">
        <f t="shared" si="5"/>
        <v>0</v>
      </c>
      <c r="AS21" s="85">
        <f t="shared" si="6"/>
        <v>0</v>
      </c>
      <c r="AT21" s="85">
        <f t="shared" si="7"/>
        <v>0</v>
      </c>
      <c r="AU21" s="85">
        <f t="shared" si="8"/>
        <v>0</v>
      </c>
      <c r="AV21" s="86">
        <f t="shared" si="9"/>
        <v>0</v>
      </c>
      <c r="AW21" s="40"/>
      <c r="AX21" s="81"/>
      <c r="AY21" s="82"/>
      <c r="AZ21" s="82"/>
      <c r="BA21" s="82"/>
      <c r="BB21" s="83"/>
      <c r="BC21" s="84">
        <f t="shared" si="10"/>
        <v>0</v>
      </c>
      <c r="BD21" s="85"/>
      <c r="BE21" s="85"/>
      <c r="BF21" s="85"/>
      <c r="BG21" s="85"/>
      <c r="BH21" s="85"/>
      <c r="BI21" s="85"/>
      <c r="BJ21" s="85"/>
      <c r="BK21" s="85"/>
      <c r="BL21" s="86"/>
    </row>
    <row r="22" spans="1:64" ht="23.25">
      <c r="A22" s="39"/>
      <c r="B22" s="69" t="s">
        <v>224</v>
      </c>
      <c r="C22" s="70" t="s">
        <v>224</v>
      </c>
      <c r="D22" s="71" t="s">
        <v>224</v>
      </c>
      <c r="E22" s="72" t="s">
        <v>223</v>
      </c>
      <c r="F22" s="73" t="s">
        <v>223</v>
      </c>
      <c r="G22" s="73" t="s">
        <v>223</v>
      </c>
      <c r="H22" s="73" t="s">
        <v>223</v>
      </c>
      <c r="I22" s="73" t="s">
        <v>223</v>
      </c>
      <c r="J22" s="73" t="s">
        <v>223</v>
      </c>
      <c r="K22" s="73" t="s">
        <v>223</v>
      </c>
      <c r="L22" s="73" t="s">
        <v>223</v>
      </c>
      <c r="M22" s="73" t="s">
        <v>223</v>
      </c>
      <c r="N22" s="73" t="s">
        <v>223</v>
      </c>
      <c r="O22" s="73" t="s">
        <v>223</v>
      </c>
      <c r="P22" s="73" t="s">
        <v>223</v>
      </c>
      <c r="Q22" s="73" t="s">
        <v>223</v>
      </c>
      <c r="R22" s="73" t="s">
        <v>223</v>
      </c>
      <c r="S22" s="73" t="s">
        <v>223</v>
      </c>
      <c r="T22" s="73" t="s">
        <v>223</v>
      </c>
      <c r="U22" s="73" t="s">
        <v>223</v>
      </c>
      <c r="V22" s="73" t="s">
        <v>223</v>
      </c>
      <c r="W22" s="73" t="s">
        <v>223</v>
      </c>
      <c r="X22" s="73" t="s">
        <v>223</v>
      </c>
      <c r="Y22" s="74" t="s">
        <v>223</v>
      </c>
      <c r="Z22" s="75" t="s">
        <v>57</v>
      </c>
      <c r="AA22" s="76" t="s">
        <v>57</v>
      </c>
      <c r="AB22" s="76" t="s">
        <v>57</v>
      </c>
      <c r="AC22" s="77" t="s">
        <v>57</v>
      </c>
      <c r="AD22" s="78">
        <v>9567.1356705492435</v>
      </c>
      <c r="AE22" s="79">
        <v>9567.1356705492435</v>
      </c>
      <c r="AF22" s="79">
        <v>9567.1356705492435</v>
      </c>
      <c r="AG22" s="80">
        <v>9567.1356705492435</v>
      </c>
      <c r="AH22" s="81"/>
      <c r="AI22" s="82"/>
      <c r="AJ22" s="82"/>
      <c r="AK22" s="82"/>
      <c r="AL22" s="83"/>
      <c r="AM22" s="84">
        <f t="shared" si="0"/>
        <v>0</v>
      </c>
      <c r="AN22" s="85">
        <f t="shared" si="1"/>
        <v>0</v>
      </c>
      <c r="AO22" s="85">
        <f t="shared" si="2"/>
        <v>0</v>
      </c>
      <c r="AP22" s="85">
        <f t="shared" si="3"/>
        <v>0</v>
      </c>
      <c r="AQ22" s="85">
        <f t="shared" si="4"/>
        <v>0</v>
      </c>
      <c r="AR22" s="85">
        <f t="shared" si="5"/>
        <v>0</v>
      </c>
      <c r="AS22" s="85">
        <f t="shared" si="6"/>
        <v>0</v>
      </c>
      <c r="AT22" s="85">
        <f t="shared" si="7"/>
        <v>0</v>
      </c>
      <c r="AU22" s="85">
        <f t="shared" si="8"/>
        <v>0</v>
      </c>
      <c r="AV22" s="86">
        <f t="shared" si="9"/>
        <v>0</v>
      </c>
      <c r="AW22" s="40"/>
      <c r="AX22" s="81"/>
      <c r="AY22" s="82"/>
      <c r="AZ22" s="82"/>
      <c r="BA22" s="82"/>
      <c r="BB22" s="83"/>
      <c r="BC22" s="84">
        <f t="shared" si="10"/>
        <v>0</v>
      </c>
      <c r="BD22" s="85"/>
      <c r="BE22" s="85"/>
      <c r="BF22" s="85"/>
      <c r="BG22" s="85"/>
      <c r="BH22" s="85"/>
      <c r="BI22" s="85"/>
      <c r="BJ22" s="85"/>
      <c r="BK22" s="85"/>
      <c r="BL22" s="86"/>
    </row>
    <row r="23" spans="1:64" ht="23.25">
      <c r="A23" s="39"/>
      <c r="B23" s="69" t="s">
        <v>222</v>
      </c>
      <c r="C23" s="70" t="s">
        <v>222</v>
      </c>
      <c r="D23" s="71" t="s">
        <v>222</v>
      </c>
      <c r="E23" s="72" t="s">
        <v>221</v>
      </c>
      <c r="F23" s="73" t="s">
        <v>221</v>
      </c>
      <c r="G23" s="73" t="s">
        <v>221</v>
      </c>
      <c r="H23" s="73" t="s">
        <v>221</v>
      </c>
      <c r="I23" s="73" t="s">
        <v>221</v>
      </c>
      <c r="J23" s="73" t="s">
        <v>221</v>
      </c>
      <c r="K23" s="73" t="s">
        <v>221</v>
      </c>
      <c r="L23" s="73" t="s">
        <v>221</v>
      </c>
      <c r="M23" s="73" t="s">
        <v>221</v>
      </c>
      <c r="N23" s="73" t="s">
        <v>221</v>
      </c>
      <c r="O23" s="73" t="s">
        <v>221</v>
      </c>
      <c r="P23" s="73" t="s">
        <v>221</v>
      </c>
      <c r="Q23" s="73" t="s">
        <v>221</v>
      </c>
      <c r="R23" s="73" t="s">
        <v>221</v>
      </c>
      <c r="S23" s="73" t="s">
        <v>221</v>
      </c>
      <c r="T23" s="73" t="s">
        <v>221</v>
      </c>
      <c r="U23" s="73" t="s">
        <v>221</v>
      </c>
      <c r="V23" s="73" t="s">
        <v>221</v>
      </c>
      <c r="W23" s="73" t="s">
        <v>221</v>
      </c>
      <c r="X23" s="73" t="s">
        <v>221</v>
      </c>
      <c r="Y23" s="74" t="s">
        <v>221</v>
      </c>
      <c r="Z23" s="75" t="s">
        <v>57</v>
      </c>
      <c r="AA23" s="76" t="s">
        <v>57</v>
      </c>
      <c r="AB23" s="76" t="s">
        <v>57</v>
      </c>
      <c r="AC23" s="77" t="s">
        <v>57</v>
      </c>
      <c r="AD23" s="78">
        <v>13600</v>
      </c>
      <c r="AE23" s="79">
        <v>13600</v>
      </c>
      <c r="AF23" s="79">
        <v>13600</v>
      </c>
      <c r="AG23" s="80">
        <v>13600</v>
      </c>
      <c r="AH23" s="81"/>
      <c r="AI23" s="82"/>
      <c r="AJ23" s="82"/>
      <c r="AK23" s="82"/>
      <c r="AL23" s="83"/>
      <c r="AM23" s="84">
        <f t="shared" si="0"/>
        <v>0</v>
      </c>
      <c r="AN23" s="85">
        <f t="shared" si="1"/>
        <v>0</v>
      </c>
      <c r="AO23" s="85">
        <f t="shared" si="2"/>
        <v>0</v>
      </c>
      <c r="AP23" s="85">
        <f t="shared" si="3"/>
        <v>0</v>
      </c>
      <c r="AQ23" s="85">
        <f t="shared" si="4"/>
        <v>0</v>
      </c>
      <c r="AR23" s="85">
        <f t="shared" si="5"/>
        <v>0</v>
      </c>
      <c r="AS23" s="85">
        <f t="shared" si="6"/>
        <v>0</v>
      </c>
      <c r="AT23" s="85">
        <f t="shared" si="7"/>
        <v>0</v>
      </c>
      <c r="AU23" s="85">
        <f t="shared" si="8"/>
        <v>0</v>
      </c>
      <c r="AV23" s="86">
        <f t="shared" si="9"/>
        <v>0</v>
      </c>
      <c r="AW23" s="40"/>
      <c r="AX23" s="81"/>
      <c r="AY23" s="82"/>
      <c r="AZ23" s="82"/>
      <c r="BA23" s="82"/>
      <c r="BB23" s="83"/>
      <c r="BC23" s="84">
        <f t="shared" si="10"/>
        <v>0</v>
      </c>
      <c r="BD23" s="85"/>
      <c r="BE23" s="85"/>
      <c r="BF23" s="85"/>
      <c r="BG23" s="85"/>
      <c r="BH23" s="85"/>
      <c r="BI23" s="85"/>
      <c r="BJ23" s="85"/>
      <c r="BK23" s="85"/>
      <c r="BL23" s="86"/>
    </row>
    <row r="24" spans="1:64" ht="23.25">
      <c r="A24" s="39"/>
      <c r="B24" s="69" t="s">
        <v>220</v>
      </c>
      <c r="C24" s="70" t="s">
        <v>220</v>
      </c>
      <c r="D24" s="71" t="s">
        <v>220</v>
      </c>
      <c r="E24" s="72" t="s">
        <v>219</v>
      </c>
      <c r="F24" s="73" t="s">
        <v>219</v>
      </c>
      <c r="G24" s="73" t="s">
        <v>219</v>
      </c>
      <c r="H24" s="73" t="s">
        <v>219</v>
      </c>
      <c r="I24" s="73" t="s">
        <v>219</v>
      </c>
      <c r="J24" s="73" t="s">
        <v>219</v>
      </c>
      <c r="K24" s="73" t="s">
        <v>219</v>
      </c>
      <c r="L24" s="73" t="s">
        <v>219</v>
      </c>
      <c r="M24" s="73" t="s">
        <v>219</v>
      </c>
      <c r="N24" s="73" t="s">
        <v>219</v>
      </c>
      <c r="O24" s="73" t="s">
        <v>219</v>
      </c>
      <c r="P24" s="73" t="s">
        <v>219</v>
      </c>
      <c r="Q24" s="73" t="s">
        <v>219</v>
      </c>
      <c r="R24" s="73" t="s">
        <v>219</v>
      </c>
      <c r="S24" s="73" t="s">
        <v>219</v>
      </c>
      <c r="T24" s="73" t="s">
        <v>219</v>
      </c>
      <c r="U24" s="73" t="s">
        <v>219</v>
      </c>
      <c r="V24" s="73" t="s">
        <v>219</v>
      </c>
      <c r="W24" s="73" t="s">
        <v>219</v>
      </c>
      <c r="X24" s="73" t="s">
        <v>219</v>
      </c>
      <c r="Y24" s="74" t="s">
        <v>219</v>
      </c>
      <c r="Z24" s="75" t="s">
        <v>57</v>
      </c>
      <c r="AA24" s="76" t="s">
        <v>57</v>
      </c>
      <c r="AB24" s="76" t="s">
        <v>57</v>
      </c>
      <c r="AC24" s="77" t="s">
        <v>57</v>
      </c>
      <c r="AD24" s="78">
        <v>577.4598779766784</v>
      </c>
      <c r="AE24" s="79">
        <v>577.4598779766784</v>
      </c>
      <c r="AF24" s="79">
        <v>577.4598779766784</v>
      </c>
      <c r="AG24" s="80">
        <v>577.4598779766784</v>
      </c>
      <c r="AH24" s="81"/>
      <c r="AI24" s="82"/>
      <c r="AJ24" s="82"/>
      <c r="AK24" s="82"/>
      <c r="AL24" s="83"/>
      <c r="AM24" s="84">
        <f t="shared" si="0"/>
        <v>0</v>
      </c>
      <c r="AN24" s="85">
        <f t="shared" si="1"/>
        <v>0</v>
      </c>
      <c r="AO24" s="85">
        <f t="shared" si="2"/>
        <v>0</v>
      </c>
      <c r="AP24" s="85">
        <f t="shared" si="3"/>
        <v>0</v>
      </c>
      <c r="AQ24" s="85">
        <f t="shared" si="4"/>
        <v>0</v>
      </c>
      <c r="AR24" s="85">
        <f t="shared" si="5"/>
        <v>0</v>
      </c>
      <c r="AS24" s="85">
        <f t="shared" si="6"/>
        <v>0</v>
      </c>
      <c r="AT24" s="85">
        <f t="shared" si="7"/>
        <v>0</v>
      </c>
      <c r="AU24" s="85">
        <f t="shared" si="8"/>
        <v>0</v>
      </c>
      <c r="AV24" s="86">
        <f t="shared" si="9"/>
        <v>0</v>
      </c>
      <c r="AW24" s="40"/>
      <c r="AX24" s="81"/>
      <c r="AY24" s="82"/>
      <c r="AZ24" s="82"/>
      <c r="BA24" s="82"/>
      <c r="BB24" s="83"/>
      <c r="BC24" s="84">
        <f t="shared" si="10"/>
        <v>0</v>
      </c>
      <c r="BD24" s="85"/>
      <c r="BE24" s="85"/>
      <c r="BF24" s="85"/>
      <c r="BG24" s="85"/>
      <c r="BH24" s="85"/>
      <c r="BI24" s="85"/>
      <c r="BJ24" s="85"/>
      <c r="BK24" s="85"/>
      <c r="BL24" s="86"/>
    </row>
    <row r="25" spans="1:64" ht="23.25">
      <c r="A25" s="39"/>
      <c r="B25" s="69" t="s">
        <v>218</v>
      </c>
      <c r="C25" s="70" t="s">
        <v>218</v>
      </c>
      <c r="D25" s="71" t="s">
        <v>218</v>
      </c>
      <c r="E25" s="72" t="s">
        <v>217</v>
      </c>
      <c r="F25" s="73" t="s">
        <v>217</v>
      </c>
      <c r="G25" s="73" t="s">
        <v>217</v>
      </c>
      <c r="H25" s="73" t="s">
        <v>217</v>
      </c>
      <c r="I25" s="73" t="s">
        <v>217</v>
      </c>
      <c r="J25" s="73" t="s">
        <v>217</v>
      </c>
      <c r="K25" s="73" t="s">
        <v>217</v>
      </c>
      <c r="L25" s="73" t="s">
        <v>217</v>
      </c>
      <c r="M25" s="73" t="s">
        <v>217</v>
      </c>
      <c r="N25" s="73" t="s">
        <v>217</v>
      </c>
      <c r="O25" s="73" t="s">
        <v>217</v>
      </c>
      <c r="P25" s="73" t="s">
        <v>217</v>
      </c>
      <c r="Q25" s="73" t="s">
        <v>217</v>
      </c>
      <c r="R25" s="73" t="s">
        <v>217</v>
      </c>
      <c r="S25" s="73" t="s">
        <v>217</v>
      </c>
      <c r="T25" s="73" t="s">
        <v>217</v>
      </c>
      <c r="U25" s="73" t="s">
        <v>217</v>
      </c>
      <c r="V25" s="73" t="s">
        <v>217</v>
      </c>
      <c r="W25" s="73" t="s">
        <v>217</v>
      </c>
      <c r="X25" s="73" t="s">
        <v>217</v>
      </c>
      <c r="Y25" s="74" t="s">
        <v>217</v>
      </c>
      <c r="Z25" s="75" t="s">
        <v>57</v>
      </c>
      <c r="AA25" s="76" t="s">
        <v>57</v>
      </c>
      <c r="AB25" s="76" t="s">
        <v>57</v>
      </c>
      <c r="AC25" s="77" t="s">
        <v>57</v>
      </c>
      <c r="AD25" s="78">
        <v>901.24601791170153</v>
      </c>
      <c r="AE25" s="79">
        <v>901.24601791170153</v>
      </c>
      <c r="AF25" s="79">
        <v>901.24601791170153</v>
      </c>
      <c r="AG25" s="80">
        <v>901.24601791170153</v>
      </c>
      <c r="AH25" s="81"/>
      <c r="AI25" s="82"/>
      <c r="AJ25" s="82"/>
      <c r="AK25" s="82"/>
      <c r="AL25" s="83"/>
      <c r="AM25" s="84">
        <f t="shared" si="0"/>
        <v>0</v>
      </c>
      <c r="AN25" s="85">
        <f t="shared" si="1"/>
        <v>0</v>
      </c>
      <c r="AO25" s="85">
        <f t="shared" si="2"/>
        <v>0</v>
      </c>
      <c r="AP25" s="85">
        <f t="shared" si="3"/>
        <v>0</v>
      </c>
      <c r="AQ25" s="85">
        <f t="shared" si="4"/>
        <v>0</v>
      </c>
      <c r="AR25" s="85">
        <f t="shared" si="5"/>
        <v>0</v>
      </c>
      <c r="AS25" s="85">
        <f t="shared" si="6"/>
        <v>0</v>
      </c>
      <c r="AT25" s="85">
        <f t="shared" si="7"/>
        <v>0</v>
      </c>
      <c r="AU25" s="85">
        <f t="shared" si="8"/>
        <v>0</v>
      </c>
      <c r="AV25" s="86">
        <f t="shared" si="9"/>
        <v>0</v>
      </c>
      <c r="AW25" s="40"/>
      <c r="AX25" s="81"/>
      <c r="AY25" s="82"/>
      <c r="AZ25" s="82"/>
      <c r="BA25" s="82"/>
      <c r="BB25" s="83"/>
      <c r="BC25" s="84">
        <f t="shared" si="10"/>
        <v>0</v>
      </c>
      <c r="BD25" s="85"/>
      <c r="BE25" s="85"/>
      <c r="BF25" s="85"/>
      <c r="BG25" s="85"/>
      <c r="BH25" s="85"/>
      <c r="BI25" s="85"/>
      <c r="BJ25" s="85"/>
      <c r="BK25" s="85"/>
      <c r="BL25" s="86"/>
    </row>
    <row r="26" spans="1:64" ht="23.25">
      <c r="A26" s="39"/>
      <c r="B26" s="69" t="s">
        <v>216</v>
      </c>
      <c r="C26" s="70" t="s">
        <v>216</v>
      </c>
      <c r="D26" s="71" t="s">
        <v>216</v>
      </c>
      <c r="E26" s="72" t="s">
        <v>215</v>
      </c>
      <c r="F26" s="73" t="s">
        <v>215</v>
      </c>
      <c r="G26" s="73" t="s">
        <v>215</v>
      </c>
      <c r="H26" s="73" t="s">
        <v>215</v>
      </c>
      <c r="I26" s="73" t="s">
        <v>215</v>
      </c>
      <c r="J26" s="73" t="s">
        <v>215</v>
      </c>
      <c r="K26" s="73" t="s">
        <v>215</v>
      </c>
      <c r="L26" s="73" t="s">
        <v>215</v>
      </c>
      <c r="M26" s="73" t="s">
        <v>215</v>
      </c>
      <c r="N26" s="73" t="s">
        <v>215</v>
      </c>
      <c r="O26" s="73" t="s">
        <v>215</v>
      </c>
      <c r="P26" s="73" t="s">
        <v>215</v>
      </c>
      <c r="Q26" s="73" t="s">
        <v>215</v>
      </c>
      <c r="R26" s="73" t="s">
        <v>215</v>
      </c>
      <c r="S26" s="73" t="s">
        <v>215</v>
      </c>
      <c r="T26" s="73" t="s">
        <v>215</v>
      </c>
      <c r="U26" s="73" t="s">
        <v>215</v>
      </c>
      <c r="V26" s="73" t="s">
        <v>215</v>
      </c>
      <c r="W26" s="73" t="s">
        <v>215</v>
      </c>
      <c r="X26" s="73" t="s">
        <v>215</v>
      </c>
      <c r="Y26" s="74" t="s">
        <v>215</v>
      </c>
      <c r="Z26" s="75" t="s">
        <v>57</v>
      </c>
      <c r="AA26" s="76" t="s">
        <v>57</v>
      </c>
      <c r="AB26" s="76" t="s">
        <v>57</v>
      </c>
      <c r="AC26" s="77" t="s">
        <v>57</v>
      </c>
      <c r="AD26" s="78">
        <v>750.51669166322495</v>
      </c>
      <c r="AE26" s="79">
        <v>750.51669166322495</v>
      </c>
      <c r="AF26" s="79">
        <v>750.51669166322495</v>
      </c>
      <c r="AG26" s="80">
        <v>750.51669166322495</v>
      </c>
      <c r="AH26" s="81"/>
      <c r="AI26" s="82"/>
      <c r="AJ26" s="82"/>
      <c r="AK26" s="82"/>
      <c r="AL26" s="83"/>
      <c r="AM26" s="84">
        <f t="shared" si="0"/>
        <v>0</v>
      </c>
      <c r="AN26" s="85">
        <f t="shared" si="1"/>
        <v>0</v>
      </c>
      <c r="AO26" s="85">
        <f t="shared" si="2"/>
        <v>0</v>
      </c>
      <c r="AP26" s="85">
        <f t="shared" si="3"/>
        <v>0</v>
      </c>
      <c r="AQ26" s="85">
        <f t="shared" si="4"/>
        <v>0</v>
      </c>
      <c r="AR26" s="85">
        <f t="shared" si="5"/>
        <v>0</v>
      </c>
      <c r="AS26" s="85">
        <f t="shared" si="6"/>
        <v>0</v>
      </c>
      <c r="AT26" s="85">
        <f t="shared" si="7"/>
        <v>0</v>
      </c>
      <c r="AU26" s="85">
        <f t="shared" si="8"/>
        <v>0</v>
      </c>
      <c r="AV26" s="86">
        <f t="shared" si="9"/>
        <v>0</v>
      </c>
      <c r="AW26" s="40"/>
      <c r="AX26" s="81"/>
      <c r="AY26" s="82"/>
      <c r="AZ26" s="82"/>
      <c r="BA26" s="82"/>
      <c r="BB26" s="83"/>
      <c r="BC26" s="84">
        <f t="shared" si="10"/>
        <v>0</v>
      </c>
      <c r="BD26" s="85"/>
      <c r="BE26" s="85"/>
      <c r="BF26" s="85"/>
      <c r="BG26" s="85"/>
      <c r="BH26" s="85"/>
      <c r="BI26" s="85"/>
      <c r="BJ26" s="85"/>
      <c r="BK26" s="85"/>
      <c r="BL26" s="86"/>
    </row>
    <row r="27" spans="1:64" ht="23.25">
      <c r="A27" s="39"/>
      <c r="B27" s="69" t="s">
        <v>214</v>
      </c>
      <c r="C27" s="70" t="s">
        <v>214</v>
      </c>
      <c r="D27" s="71" t="s">
        <v>214</v>
      </c>
      <c r="E27" s="72" t="s">
        <v>213</v>
      </c>
      <c r="F27" s="73" t="s">
        <v>213</v>
      </c>
      <c r="G27" s="73" t="s">
        <v>213</v>
      </c>
      <c r="H27" s="73" t="s">
        <v>213</v>
      </c>
      <c r="I27" s="73" t="s">
        <v>213</v>
      </c>
      <c r="J27" s="73" t="s">
        <v>213</v>
      </c>
      <c r="K27" s="73" t="s">
        <v>213</v>
      </c>
      <c r="L27" s="73" t="s">
        <v>213</v>
      </c>
      <c r="M27" s="73" t="s">
        <v>213</v>
      </c>
      <c r="N27" s="73" t="s">
        <v>213</v>
      </c>
      <c r="O27" s="73" t="s">
        <v>213</v>
      </c>
      <c r="P27" s="73" t="s">
        <v>213</v>
      </c>
      <c r="Q27" s="73" t="s">
        <v>213</v>
      </c>
      <c r="R27" s="73" t="s">
        <v>213</v>
      </c>
      <c r="S27" s="73" t="s">
        <v>213</v>
      </c>
      <c r="T27" s="73" t="s">
        <v>213</v>
      </c>
      <c r="U27" s="73" t="s">
        <v>213</v>
      </c>
      <c r="V27" s="73" t="s">
        <v>213</v>
      </c>
      <c r="W27" s="73" t="s">
        <v>213</v>
      </c>
      <c r="X27" s="73" t="s">
        <v>213</v>
      </c>
      <c r="Y27" s="74" t="s">
        <v>213</v>
      </c>
      <c r="Z27" s="75" t="s">
        <v>57</v>
      </c>
      <c r="AA27" s="76" t="s">
        <v>57</v>
      </c>
      <c r="AB27" s="76" t="s">
        <v>57</v>
      </c>
      <c r="AC27" s="77" t="s">
        <v>57</v>
      </c>
      <c r="AD27" s="78">
        <v>2046.86</v>
      </c>
      <c r="AE27" s="79">
        <v>2046.86</v>
      </c>
      <c r="AF27" s="79">
        <v>2046.86</v>
      </c>
      <c r="AG27" s="80">
        <v>2046.86</v>
      </c>
      <c r="AH27" s="81"/>
      <c r="AI27" s="82"/>
      <c r="AJ27" s="82"/>
      <c r="AK27" s="82"/>
      <c r="AL27" s="83"/>
      <c r="AM27" s="84">
        <f t="shared" si="0"/>
        <v>0</v>
      </c>
      <c r="AN27" s="85">
        <f t="shared" si="1"/>
        <v>0</v>
      </c>
      <c r="AO27" s="85">
        <f t="shared" si="2"/>
        <v>0</v>
      </c>
      <c r="AP27" s="85">
        <f t="shared" si="3"/>
        <v>0</v>
      </c>
      <c r="AQ27" s="85">
        <f t="shared" si="4"/>
        <v>0</v>
      </c>
      <c r="AR27" s="85">
        <f t="shared" si="5"/>
        <v>0</v>
      </c>
      <c r="AS27" s="85">
        <f t="shared" si="6"/>
        <v>0</v>
      </c>
      <c r="AT27" s="85">
        <f t="shared" si="7"/>
        <v>0</v>
      </c>
      <c r="AU27" s="85">
        <f t="shared" si="8"/>
        <v>0</v>
      </c>
      <c r="AV27" s="86">
        <f t="shared" si="9"/>
        <v>0</v>
      </c>
      <c r="AW27" s="40"/>
      <c r="AX27" s="81"/>
      <c r="AY27" s="82"/>
      <c r="AZ27" s="82"/>
      <c r="BA27" s="82"/>
      <c r="BB27" s="83"/>
      <c r="BC27" s="84">
        <f t="shared" si="10"/>
        <v>0</v>
      </c>
      <c r="BD27" s="85"/>
      <c r="BE27" s="85"/>
      <c r="BF27" s="85"/>
      <c r="BG27" s="85"/>
      <c r="BH27" s="85"/>
      <c r="BI27" s="85"/>
      <c r="BJ27" s="85"/>
      <c r="BK27" s="85"/>
      <c r="BL27" s="86"/>
    </row>
    <row r="28" spans="1:64" ht="23.25">
      <c r="A28" s="43"/>
      <c r="B28" s="69" t="s">
        <v>212</v>
      </c>
      <c r="C28" s="70" t="s">
        <v>212</v>
      </c>
      <c r="D28" s="71" t="s">
        <v>212</v>
      </c>
      <c r="E28" s="72" t="s">
        <v>211</v>
      </c>
      <c r="F28" s="73" t="s">
        <v>211</v>
      </c>
      <c r="G28" s="73" t="s">
        <v>211</v>
      </c>
      <c r="H28" s="73" t="s">
        <v>211</v>
      </c>
      <c r="I28" s="73" t="s">
        <v>211</v>
      </c>
      <c r="J28" s="73" t="s">
        <v>211</v>
      </c>
      <c r="K28" s="73" t="s">
        <v>211</v>
      </c>
      <c r="L28" s="73" t="s">
        <v>211</v>
      </c>
      <c r="M28" s="73" t="s">
        <v>211</v>
      </c>
      <c r="N28" s="73" t="s">
        <v>211</v>
      </c>
      <c r="O28" s="73" t="s">
        <v>211</v>
      </c>
      <c r="P28" s="73" t="s">
        <v>211</v>
      </c>
      <c r="Q28" s="73" t="s">
        <v>211</v>
      </c>
      <c r="R28" s="73" t="s">
        <v>211</v>
      </c>
      <c r="S28" s="73" t="s">
        <v>211</v>
      </c>
      <c r="T28" s="73" t="s">
        <v>211</v>
      </c>
      <c r="U28" s="73" t="s">
        <v>211</v>
      </c>
      <c r="V28" s="73" t="s">
        <v>211</v>
      </c>
      <c r="W28" s="73" t="s">
        <v>211</v>
      </c>
      <c r="X28" s="73" t="s">
        <v>211</v>
      </c>
      <c r="Y28" s="74" t="s">
        <v>211</v>
      </c>
      <c r="Z28" s="75" t="s">
        <v>57</v>
      </c>
      <c r="AA28" s="76" t="s">
        <v>57</v>
      </c>
      <c r="AB28" s="76" t="s">
        <v>57</v>
      </c>
      <c r="AC28" s="77" t="s">
        <v>57</v>
      </c>
      <c r="AD28" s="78">
        <v>2842.2139179742298</v>
      </c>
      <c r="AE28" s="79">
        <v>2842.2139179742298</v>
      </c>
      <c r="AF28" s="79">
        <v>2842.2139179742298</v>
      </c>
      <c r="AG28" s="80">
        <v>2842.2139179742298</v>
      </c>
      <c r="AH28" s="81"/>
      <c r="AI28" s="82"/>
      <c r="AJ28" s="82"/>
      <c r="AK28" s="82"/>
      <c r="AL28" s="83"/>
      <c r="AM28" s="84">
        <f t="shared" si="0"/>
        <v>0</v>
      </c>
      <c r="AN28" s="85">
        <f t="shared" si="1"/>
        <v>0</v>
      </c>
      <c r="AO28" s="85">
        <f t="shared" si="2"/>
        <v>0</v>
      </c>
      <c r="AP28" s="85">
        <f t="shared" si="3"/>
        <v>0</v>
      </c>
      <c r="AQ28" s="85">
        <f t="shared" si="4"/>
        <v>0</v>
      </c>
      <c r="AR28" s="85">
        <f t="shared" si="5"/>
        <v>0</v>
      </c>
      <c r="AS28" s="85">
        <f t="shared" si="6"/>
        <v>0</v>
      </c>
      <c r="AT28" s="85">
        <f t="shared" si="7"/>
        <v>0</v>
      </c>
      <c r="AU28" s="85">
        <f t="shared" si="8"/>
        <v>0</v>
      </c>
      <c r="AV28" s="86">
        <f t="shared" si="9"/>
        <v>0</v>
      </c>
      <c r="AW28" s="44"/>
      <c r="AX28" s="81"/>
      <c r="AY28" s="82"/>
      <c r="AZ28" s="82"/>
      <c r="BA28" s="82"/>
      <c r="BB28" s="83"/>
      <c r="BC28" s="84">
        <f t="shared" si="10"/>
        <v>0</v>
      </c>
      <c r="BD28" s="85"/>
      <c r="BE28" s="85"/>
      <c r="BF28" s="85"/>
      <c r="BG28" s="85"/>
      <c r="BH28" s="85"/>
      <c r="BI28" s="85"/>
      <c r="BJ28" s="85"/>
      <c r="BK28" s="85"/>
      <c r="BL28" s="86"/>
    </row>
    <row r="29" spans="1:64" ht="23.25">
      <c r="A29" s="39"/>
      <c r="B29" s="69" t="s">
        <v>210</v>
      </c>
      <c r="C29" s="70" t="s">
        <v>210</v>
      </c>
      <c r="D29" s="71" t="s">
        <v>210</v>
      </c>
      <c r="E29" s="72" t="s">
        <v>209</v>
      </c>
      <c r="F29" s="73" t="s">
        <v>209</v>
      </c>
      <c r="G29" s="73" t="s">
        <v>209</v>
      </c>
      <c r="H29" s="73" t="s">
        <v>209</v>
      </c>
      <c r="I29" s="73" t="s">
        <v>209</v>
      </c>
      <c r="J29" s="73" t="s">
        <v>209</v>
      </c>
      <c r="K29" s="73" t="s">
        <v>209</v>
      </c>
      <c r="L29" s="73" t="s">
        <v>209</v>
      </c>
      <c r="M29" s="73" t="s">
        <v>209</v>
      </c>
      <c r="N29" s="73" t="s">
        <v>209</v>
      </c>
      <c r="O29" s="73" t="s">
        <v>209</v>
      </c>
      <c r="P29" s="73" t="s">
        <v>209</v>
      </c>
      <c r="Q29" s="73" t="s">
        <v>209</v>
      </c>
      <c r="R29" s="73" t="s">
        <v>209</v>
      </c>
      <c r="S29" s="73" t="s">
        <v>209</v>
      </c>
      <c r="T29" s="73" t="s">
        <v>209</v>
      </c>
      <c r="U29" s="73" t="s">
        <v>209</v>
      </c>
      <c r="V29" s="73" t="s">
        <v>209</v>
      </c>
      <c r="W29" s="73" t="s">
        <v>209</v>
      </c>
      <c r="X29" s="73" t="s">
        <v>209</v>
      </c>
      <c r="Y29" s="74" t="s">
        <v>209</v>
      </c>
      <c r="Z29" s="75" t="s">
        <v>57</v>
      </c>
      <c r="AA29" s="76" t="s">
        <v>57</v>
      </c>
      <c r="AB29" s="76" t="s">
        <v>57</v>
      </c>
      <c r="AC29" s="77" t="s">
        <v>57</v>
      </c>
      <c r="AD29" s="78">
        <v>1135</v>
      </c>
      <c r="AE29" s="79">
        <v>1135</v>
      </c>
      <c r="AF29" s="79">
        <v>1135</v>
      </c>
      <c r="AG29" s="80">
        <v>1135</v>
      </c>
      <c r="AH29" s="81"/>
      <c r="AI29" s="82"/>
      <c r="AJ29" s="82"/>
      <c r="AK29" s="82"/>
      <c r="AL29" s="83"/>
      <c r="AM29" s="84">
        <f t="shared" si="0"/>
        <v>0</v>
      </c>
      <c r="AN29" s="85">
        <f t="shared" si="1"/>
        <v>0</v>
      </c>
      <c r="AO29" s="85">
        <f t="shared" si="2"/>
        <v>0</v>
      </c>
      <c r="AP29" s="85">
        <f t="shared" si="3"/>
        <v>0</v>
      </c>
      <c r="AQ29" s="85">
        <f t="shared" si="4"/>
        <v>0</v>
      </c>
      <c r="AR29" s="85">
        <f t="shared" si="5"/>
        <v>0</v>
      </c>
      <c r="AS29" s="85">
        <f t="shared" si="6"/>
        <v>0</v>
      </c>
      <c r="AT29" s="85">
        <f t="shared" si="7"/>
        <v>0</v>
      </c>
      <c r="AU29" s="85">
        <f t="shared" si="8"/>
        <v>0</v>
      </c>
      <c r="AV29" s="86">
        <f t="shared" si="9"/>
        <v>0</v>
      </c>
      <c r="AW29" s="40"/>
      <c r="AX29" s="81"/>
      <c r="AY29" s="82"/>
      <c r="AZ29" s="82"/>
      <c r="BA29" s="82"/>
      <c r="BB29" s="83"/>
      <c r="BC29" s="84">
        <f t="shared" si="10"/>
        <v>0</v>
      </c>
      <c r="BD29" s="85"/>
      <c r="BE29" s="85"/>
      <c r="BF29" s="85"/>
      <c r="BG29" s="85"/>
      <c r="BH29" s="85"/>
      <c r="BI29" s="85"/>
      <c r="BJ29" s="85"/>
      <c r="BK29" s="85"/>
      <c r="BL29" s="86"/>
    </row>
    <row r="30" spans="1:64" ht="23.25">
      <c r="A30" s="39"/>
      <c r="B30" s="69" t="s">
        <v>208</v>
      </c>
      <c r="C30" s="70" t="s">
        <v>208</v>
      </c>
      <c r="D30" s="71" t="s">
        <v>208</v>
      </c>
      <c r="E30" s="72" t="s">
        <v>207</v>
      </c>
      <c r="F30" s="73" t="s">
        <v>207</v>
      </c>
      <c r="G30" s="73" t="s">
        <v>207</v>
      </c>
      <c r="H30" s="73" t="s">
        <v>207</v>
      </c>
      <c r="I30" s="73" t="s">
        <v>207</v>
      </c>
      <c r="J30" s="73" t="s">
        <v>207</v>
      </c>
      <c r="K30" s="73" t="s">
        <v>207</v>
      </c>
      <c r="L30" s="73" t="s">
        <v>207</v>
      </c>
      <c r="M30" s="73" t="s">
        <v>207</v>
      </c>
      <c r="N30" s="73" t="s">
        <v>207</v>
      </c>
      <c r="O30" s="73" t="s">
        <v>207</v>
      </c>
      <c r="P30" s="73" t="s">
        <v>207</v>
      </c>
      <c r="Q30" s="73" t="s">
        <v>207</v>
      </c>
      <c r="R30" s="73" t="s">
        <v>207</v>
      </c>
      <c r="S30" s="73" t="s">
        <v>207</v>
      </c>
      <c r="T30" s="73" t="s">
        <v>207</v>
      </c>
      <c r="U30" s="73" t="s">
        <v>207</v>
      </c>
      <c r="V30" s="73" t="s">
        <v>207</v>
      </c>
      <c r="W30" s="73" t="s">
        <v>207</v>
      </c>
      <c r="X30" s="73" t="s">
        <v>207</v>
      </c>
      <c r="Y30" s="74" t="s">
        <v>207</v>
      </c>
      <c r="Z30" s="75" t="s">
        <v>57</v>
      </c>
      <c r="AA30" s="76" t="s">
        <v>57</v>
      </c>
      <c r="AB30" s="76" t="s">
        <v>57</v>
      </c>
      <c r="AC30" s="77" t="s">
        <v>57</v>
      </c>
      <c r="AD30" s="78">
        <v>733.83366153050042</v>
      </c>
      <c r="AE30" s="79">
        <v>733.83366153050042</v>
      </c>
      <c r="AF30" s="79">
        <v>733.83366153050042</v>
      </c>
      <c r="AG30" s="80">
        <v>733.83366153050042</v>
      </c>
      <c r="AH30" s="81"/>
      <c r="AI30" s="82"/>
      <c r="AJ30" s="82"/>
      <c r="AK30" s="82"/>
      <c r="AL30" s="83"/>
      <c r="AM30" s="84">
        <f t="shared" si="0"/>
        <v>0</v>
      </c>
      <c r="AN30" s="85">
        <f t="shared" si="1"/>
        <v>0</v>
      </c>
      <c r="AO30" s="85">
        <f t="shared" si="2"/>
        <v>0</v>
      </c>
      <c r="AP30" s="85">
        <f t="shared" si="3"/>
        <v>0</v>
      </c>
      <c r="AQ30" s="85">
        <f t="shared" si="4"/>
        <v>0</v>
      </c>
      <c r="AR30" s="85">
        <f t="shared" si="5"/>
        <v>0</v>
      </c>
      <c r="AS30" s="85">
        <f t="shared" si="6"/>
        <v>0</v>
      </c>
      <c r="AT30" s="85">
        <f t="shared" si="7"/>
        <v>0</v>
      </c>
      <c r="AU30" s="85">
        <f t="shared" si="8"/>
        <v>0</v>
      </c>
      <c r="AV30" s="86">
        <f t="shared" si="9"/>
        <v>0</v>
      </c>
      <c r="AW30" s="40"/>
      <c r="AX30" s="81"/>
      <c r="AY30" s="82"/>
      <c r="AZ30" s="82"/>
      <c r="BA30" s="82"/>
      <c r="BB30" s="83"/>
      <c r="BC30" s="84">
        <f t="shared" si="10"/>
        <v>0</v>
      </c>
      <c r="BD30" s="85"/>
      <c r="BE30" s="85"/>
      <c r="BF30" s="85"/>
      <c r="BG30" s="85"/>
      <c r="BH30" s="85"/>
      <c r="BI30" s="85"/>
      <c r="BJ30" s="85"/>
      <c r="BK30" s="85"/>
      <c r="BL30" s="86"/>
    </row>
    <row r="31" spans="1:64" ht="23.25">
      <c r="A31" s="39"/>
      <c r="B31" s="69" t="s">
        <v>206</v>
      </c>
      <c r="C31" s="70" t="s">
        <v>206</v>
      </c>
      <c r="D31" s="71" t="s">
        <v>206</v>
      </c>
      <c r="E31" s="72" t="s">
        <v>205</v>
      </c>
      <c r="F31" s="73" t="s">
        <v>205</v>
      </c>
      <c r="G31" s="73" t="s">
        <v>205</v>
      </c>
      <c r="H31" s="73" t="s">
        <v>205</v>
      </c>
      <c r="I31" s="73" t="s">
        <v>205</v>
      </c>
      <c r="J31" s="73" t="s">
        <v>205</v>
      </c>
      <c r="K31" s="73" t="s">
        <v>205</v>
      </c>
      <c r="L31" s="73" t="s">
        <v>205</v>
      </c>
      <c r="M31" s="73" t="s">
        <v>205</v>
      </c>
      <c r="N31" s="73" t="s">
        <v>205</v>
      </c>
      <c r="O31" s="73" t="s">
        <v>205</v>
      </c>
      <c r="P31" s="73" t="s">
        <v>205</v>
      </c>
      <c r="Q31" s="73" t="s">
        <v>205</v>
      </c>
      <c r="R31" s="73" t="s">
        <v>205</v>
      </c>
      <c r="S31" s="73" t="s">
        <v>205</v>
      </c>
      <c r="T31" s="73" t="s">
        <v>205</v>
      </c>
      <c r="U31" s="73" t="s">
        <v>205</v>
      </c>
      <c r="V31" s="73" t="s">
        <v>205</v>
      </c>
      <c r="W31" s="73" t="s">
        <v>205</v>
      </c>
      <c r="X31" s="73" t="s">
        <v>205</v>
      </c>
      <c r="Y31" s="74" t="s">
        <v>205</v>
      </c>
      <c r="Z31" s="75" t="s">
        <v>57</v>
      </c>
      <c r="AA31" s="76" t="s">
        <v>57</v>
      </c>
      <c r="AB31" s="76" t="s">
        <v>57</v>
      </c>
      <c r="AC31" s="77" t="s">
        <v>57</v>
      </c>
      <c r="AD31" s="78">
        <v>1135</v>
      </c>
      <c r="AE31" s="79">
        <v>1135</v>
      </c>
      <c r="AF31" s="79">
        <v>1135</v>
      </c>
      <c r="AG31" s="80">
        <v>1135</v>
      </c>
      <c r="AH31" s="81"/>
      <c r="AI31" s="82"/>
      <c r="AJ31" s="82"/>
      <c r="AK31" s="82"/>
      <c r="AL31" s="83"/>
      <c r="AM31" s="84">
        <f t="shared" si="0"/>
        <v>0</v>
      </c>
      <c r="AN31" s="85">
        <f t="shared" si="1"/>
        <v>0</v>
      </c>
      <c r="AO31" s="85">
        <f t="shared" si="2"/>
        <v>0</v>
      </c>
      <c r="AP31" s="85">
        <f t="shared" si="3"/>
        <v>0</v>
      </c>
      <c r="AQ31" s="85">
        <f t="shared" si="4"/>
        <v>0</v>
      </c>
      <c r="AR31" s="85">
        <f t="shared" si="5"/>
        <v>0</v>
      </c>
      <c r="AS31" s="85">
        <f t="shared" si="6"/>
        <v>0</v>
      </c>
      <c r="AT31" s="85">
        <f t="shared" si="7"/>
        <v>0</v>
      </c>
      <c r="AU31" s="85">
        <f t="shared" si="8"/>
        <v>0</v>
      </c>
      <c r="AV31" s="86">
        <f t="shared" si="9"/>
        <v>0</v>
      </c>
      <c r="AW31" s="40"/>
      <c r="AX31" s="81"/>
      <c r="AY31" s="82"/>
      <c r="AZ31" s="82"/>
      <c r="BA31" s="82"/>
      <c r="BB31" s="83"/>
      <c r="BC31" s="84">
        <f t="shared" si="10"/>
        <v>0</v>
      </c>
      <c r="BD31" s="85"/>
      <c r="BE31" s="85"/>
      <c r="BF31" s="85"/>
      <c r="BG31" s="85"/>
      <c r="BH31" s="85"/>
      <c r="BI31" s="85"/>
      <c r="BJ31" s="85"/>
      <c r="BK31" s="85"/>
      <c r="BL31" s="86"/>
    </row>
    <row r="32" spans="1:64" ht="23.25">
      <c r="A32" s="39"/>
      <c r="B32" s="69" t="s">
        <v>204</v>
      </c>
      <c r="C32" s="70" t="s">
        <v>204</v>
      </c>
      <c r="D32" s="71" t="s">
        <v>204</v>
      </c>
      <c r="E32" s="72" t="s">
        <v>203</v>
      </c>
      <c r="F32" s="73" t="s">
        <v>203</v>
      </c>
      <c r="G32" s="73" t="s">
        <v>203</v>
      </c>
      <c r="H32" s="73" t="s">
        <v>203</v>
      </c>
      <c r="I32" s="73" t="s">
        <v>203</v>
      </c>
      <c r="J32" s="73" t="s">
        <v>203</v>
      </c>
      <c r="K32" s="73" t="s">
        <v>203</v>
      </c>
      <c r="L32" s="73" t="s">
        <v>203</v>
      </c>
      <c r="M32" s="73" t="s">
        <v>203</v>
      </c>
      <c r="N32" s="73" t="s">
        <v>203</v>
      </c>
      <c r="O32" s="73" t="s">
        <v>203</v>
      </c>
      <c r="P32" s="73" t="s">
        <v>203</v>
      </c>
      <c r="Q32" s="73" t="s">
        <v>203</v>
      </c>
      <c r="R32" s="73" t="s">
        <v>203</v>
      </c>
      <c r="S32" s="73" t="s">
        <v>203</v>
      </c>
      <c r="T32" s="73" t="s">
        <v>203</v>
      </c>
      <c r="U32" s="73" t="s">
        <v>203</v>
      </c>
      <c r="V32" s="73" t="s">
        <v>203</v>
      </c>
      <c r="W32" s="73" t="s">
        <v>203</v>
      </c>
      <c r="X32" s="73" t="s">
        <v>203</v>
      </c>
      <c r="Y32" s="74" t="s">
        <v>203</v>
      </c>
      <c r="Z32" s="75" t="s">
        <v>57</v>
      </c>
      <c r="AA32" s="76" t="s">
        <v>57</v>
      </c>
      <c r="AB32" s="76" t="s">
        <v>57</v>
      </c>
      <c r="AC32" s="77" t="s">
        <v>57</v>
      </c>
      <c r="AD32" s="78">
        <v>20000</v>
      </c>
      <c r="AE32" s="79">
        <v>20000</v>
      </c>
      <c r="AF32" s="79">
        <v>20000</v>
      </c>
      <c r="AG32" s="80">
        <v>20000</v>
      </c>
      <c r="AH32" s="81"/>
      <c r="AI32" s="82"/>
      <c r="AJ32" s="82"/>
      <c r="AK32" s="82"/>
      <c r="AL32" s="83"/>
      <c r="AM32" s="84">
        <f t="shared" si="0"/>
        <v>0</v>
      </c>
      <c r="AN32" s="85">
        <f t="shared" si="1"/>
        <v>0</v>
      </c>
      <c r="AO32" s="85">
        <f t="shared" si="2"/>
        <v>0</v>
      </c>
      <c r="AP32" s="85">
        <f t="shared" si="3"/>
        <v>0</v>
      </c>
      <c r="AQ32" s="85">
        <f t="shared" si="4"/>
        <v>0</v>
      </c>
      <c r="AR32" s="85">
        <f t="shared" si="5"/>
        <v>0</v>
      </c>
      <c r="AS32" s="85">
        <f t="shared" si="6"/>
        <v>0</v>
      </c>
      <c r="AT32" s="85">
        <f t="shared" si="7"/>
        <v>0</v>
      </c>
      <c r="AU32" s="85">
        <f t="shared" si="8"/>
        <v>0</v>
      </c>
      <c r="AV32" s="86">
        <f t="shared" si="9"/>
        <v>0</v>
      </c>
      <c r="AW32" s="40"/>
      <c r="AX32" s="81"/>
      <c r="AY32" s="82"/>
      <c r="AZ32" s="82"/>
      <c r="BA32" s="82"/>
      <c r="BB32" s="83"/>
      <c r="BC32" s="84">
        <f t="shared" si="10"/>
        <v>0</v>
      </c>
      <c r="BD32" s="85"/>
      <c r="BE32" s="85"/>
      <c r="BF32" s="85"/>
      <c r="BG32" s="85"/>
      <c r="BH32" s="85"/>
      <c r="BI32" s="85"/>
      <c r="BJ32" s="85"/>
      <c r="BK32" s="85"/>
      <c r="BL32" s="86"/>
    </row>
    <row r="33" spans="1:64" ht="23.25">
      <c r="A33" s="39"/>
      <c r="B33" s="87" t="s">
        <v>202</v>
      </c>
      <c r="C33" s="88"/>
      <c r="D33" s="89"/>
      <c r="E33" s="72" t="s">
        <v>201</v>
      </c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4"/>
      <c r="Z33" s="75" t="s">
        <v>57</v>
      </c>
      <c r="AA33" s="76"/>
      <c r="AB33" s="76"/>
      <c r="AC33" s="77"/>
      <c r="AD33" s="78">
        <v>146670</v>
      </c>
      <c r="AE33" s="79"/>
      <c r="AF33" s="79"/>
      <c r="AG33" s="80"/>
      <c r="AH33" s="81"/>
      <c r="AI33" s="82"/>
      <c r="AJ33" s="82"/>
      <c r="AK33" s="82"/>
      <c r="AL33" s="83"/>
      <c r="AM33" s="84">
        <f t="shared" si="0"/>
        <v>0</v>
      </c>
      <c r="AN33" s="85">
        <f t="shared" si="1"/>
        <v>0</v>
      </c>
      <c r="AO33" s="85">
        <f t="shared" si="2"/>
        <v>0</v>
      </c>
      <c r="AP33" s="85">
        <f t="shared" si="3"/>
        <v>0</v>
      </c>
      <c r="AQ33" s="85">
        <f t="shared" si="4"/>
        <v>0</v>
      </c>
      <c r="AR33" s="85">
        <f t="shared" si="5"/>
        <v>0</v>
      </c>
      <c r="AS33" s="85">
        <f t="shared" si="6"/>
        <v>0</v>
      </c>
      <c r="AT33" s="85">
        <f t="shared" si="7"/>
        <v>0</v>
      </c>
      <c r="AU33" s="85">
        <f t="shared" si="8"/>
        <v>0</v>
      </c>
      <c r="AV33" s="86">
        <f t="shared" si="9"/>
        <v>0</v>
      </c>
      <c r="AW33" s="40"/>
      <c r="AX33" s="81"/>
      <c r="AY33" s="82"/>
      <c r="AZ33" s="82"/>
      <c r="BA33" s="82"/>
      <c r="BB33" s="83"/>
      <c r="BC33" s="84">
        <f t="shared" si="10"/>
        <v>0</v>
      </c>
      <c r="BD33" s="85"/>
      <c r="BE33" s="85"/>
      <c r="BF33" s="85"/>
      <c r="BG33" s="85"/>
      <c r="BH33" s="85"/>
      <c r="BI33" s="85"/>
      <c r="BJ33" s="85"/>
      <c r="BK33" s="85"/>
      <c r="BL33" s="86"/>
    </row>
    <row r="34" spans="1:64" ht="23.25">
      <c r="A34" s="39"/>
      <c r="B34" s="87" t="s">
        <v>200</v>
      </c>
      <c r="C34" s="88"/>
      <c r="D34" s="89"/>
      <c r="E34" s="72" t="s">
        <v>199</v>
      </c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4"/>
      <c r="Z34" s="75" t="s">
        <v>57</v>
      </c>
      <c r="AA34" s="76"/>
      <c r="AB34" s="76"/>
      <c r="AC34" s="77"/>
      <c r="AD34" s="78">
        <v>70681</v>
      </c>
      <c r="AE34" s="79"/>
      <c r="AF34" s="79"/>
      <c r="AG34" s="80"/>
      <c r="AH34" s="81"/>
      <c r="AI34" s="82"/>
      <c r="AJ34" s="82"/>
      <c r="AK34" s="82"/>
      <c r="AL34" s="83"/>
      <c r="AM34" s="84">
        <f t="shared" si="0"/>
        <v>0</v>
      </c>
      <c r="AN34" s="85">
        <f t="shared" si="1"/>
        <v>0</v>
      </c>
      <c r="AO34" s="85">
        <f t="shared" si="2"/>
        <v>0</v>
      </c>
      <c r="AP34" s="85">
        <f t="shared" si="3"/>
        <v>0</v>
      </c>
      <c r="AQ34" s="85">
        <f t="shared" si="4"/>
        <v>0</v>
      </c>
      <c r="AR34" s="85">
        <f t="shared" si="5"/>
        <v>0</v>
      </c>
      <c r="AS34" s="85">
        <f t="shared" si="6"/>
        <v>0</v>
      </c>
      <c r="AT34" s="85">
        <f t="shared" si="7"/>
        <v>0</v>
      </c>
      <c r="AU34" s="85">
        <f t="shared" si="8"/>
        <v>0</v>
      </c>
      <c r="AV34" s="86">
        <f t="shared" si="9"/>
        <v>0</v>
      </c>
      <c r="AW34" s="40"/>
      <c r="AX34" s="81"/>
      <c r="AY34" s="82"/>
      <c r="AZ34" s="82"/>
      <c r="BA34" s="82"/>
      <c r="BB34" s="83"/>
      <c r="BC34" s="84">
        <f t="shared" si="10"/>
        <v>0</v>
      </c>
      <c r="BD34" s="85"/>
      <c r="BE34" s="85"/>
      <c r="BF34" s="85"/>
      <c r="BG34" s="85"/>
      <c r="BH34" s="85"/>
      <c r="BI34" s="85"/>
      <c r="BJ34" s="85"/>
      <c r="BK34" s="85"/>
      <c r="BL34" s="86"/>
    </row>
    <row r="35" spans="1:64" ht="23.25">
      <c r="A35" s="39"/>
      <c r="B35" s="87" t="s">
        <v>198</v>
      </c>
      <c r="C35" s="88"/>
      <c r="D35" s="89"/>
      <c r="E35" s="72" t="s">
        <v>197</v>
      </c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4"/>
      <c r="Z35" s="75" t="s">
        <v>57</v>
      </c>
      <c r="AA35" s="76"/>
      <c r="AB35" s="76"/>
      <c r="AC35" s="77"/>
      <c r="AD35" s="78">
        <v>30000</v>
      </c>
      <c r="AE35" s="79"/>
      <c r="AF35" s="79"/>
      <c r="AG35" s="80"/>
      <c r="AH35" s="81"/>
      <c r="AI35" s="82"/>
      <c r="AJ35" s="82"/>
      <c r="AK35" s="82"/>
      <c r="AL35" s="83"/>
      <c r="AM35" s="84">
        <f t="shared" si="0"/>
        <v>0</v>
      </c>
      <c r="AN35" s="85">
        <f t="shared" si="1"/>
        <v>0</v>
      </c>
      <c r="AO35" s="85">
        <f t="shared" si="2"/>
        <v>0</v>
      </c>
      <c r="AP35" s="85">
        <f t="shared" si="3"/>
        <v>0</v>
      </c>
      <c r="AQ35" s="85">
        <f t="shared" si="4"/>
        <v>0</v>
      </c>
      <c r="AR35" s="85">
        <f t="shared" si="5"/>
        <v>0</v>
      </c>
      <c r="AS35" s="85">
        <f t="shared" si="6"/>
        <v>0</v>
      </c>
      <c r="AT35" s="85">
        <f t="shared" si="7"/>
        <v>0</v>
      </c>
      <c r="AU35" s="85">
        <f t="shared" si="8"/>
        <v>0</v>
      </c>
      <c r="AV35" s="86">
        <f t="shared" si="9"/>
        <v>0</v>
      </c>
      <c r="AW35" s="40"/>
      <c r="AX35" s="81"/>
      <c r="AY35" s="82"/>
      <c r="AZ35" s="82"/>
      <c r="BA35" s="82"/>
      <c r="BB35" s="83"/>
      <c r="BC35" s="84">
        <f t="shared" si="10"/>
        <v>0</v>
      </c>
      <c r="BD35" s="85"/>
      <c r="BE35" s="85"/>
      <c r="BF35" s="85"/>
      <c r="BG35" s="85"/>
      <c r="BH35" s="85"/>
      <c r="BI35" s="85"/>
      <c r="BJ35" s="85"/>
      <c r="BK35" s="85"/>
      <c r="BL35" s="86"/>
    </row>
    <row r="36" spans="1:64" ht="23.25">
      <c r="A36" s="39"/>
      <c r="B36" s="69" t="s">
        <v>196</v>
      </c>
      <c r="C36" s="70" t="s">
        <v>196</v>
      </c>
      <c r="D36" s="71" t="s">
        <v>196</v>
      </c>
      <c r="E36" s="72" t="s">
        <v>195</v>
      </c>
      <c r="F36" s="73" t="s">
        <v>195</v>
      </c>
      <c r="G36" s="73" t="s">
        <v>195</v>
      </c>
      <c r="H36" s="73" t="s">
        <v>195</v>
      </c>
      <c r="I36" s="73" t="s">
        <v>195</v>
      </c>
      <c r="J36" s="73" t="s">
        <v>195</v>
      </c>
      <c r="K36" s="73" t="s">
        <v>195</v>
      </c>
      <c r="L36" s="73" t="s">
        <v>195</v>
      </c>
      <c r="M36" s="73" t="s">
        <v>195</v>
      </c>
      <c r="N36" s="73" t="s">
        <v>195</v>
      </c>
      <c r="O36" s="73" t="s">
        <v>195</v>
      </c>
      <c r="P36" s="73" t="s">
        <v>195</v>
      </c>
      <c r="Q36" s="73" t="s">
        <v>195</v>
      </c>
      <c r="R36" s="73" t="s">
        <v>195</v>
      </c>
      <c r="S36" s="73" t="s">
        <v>195</v>
      </c>
      <c r="T36" s="73" t="s">
        <v>195</v>
      </c>
      <c r="U36" s="73" t="s">
        <v>195</v>
      </c>
      <c r="V36" s="73" t="s">
        <v>195</v>
      </c>
      <c r="W36" s="73" t="s">
        <v>195</v>
      </c>
      <c r="X36" s="73" t="s">
        <v>195</v>
      </c>
      <c r="Y36" s="74" t="s">
        <v>195</v>
      </c>
      <c r="Z36" s="75" t="s">
        <v>57</v>
      </c>
      <c r="AA36" s="76" t="s">
        <v>57</v>
      </c>
      <c r="AB36" s="76" t="s">
        <v>57</v>
      </c>
      <c r="AC36" s="77" t="s">
        <v>57</v>
      </c>
      <c r="AD36" s="78">
        <v>1200</v>
      </c>
      <c r="AE36" s="79">
        <v>1200</v>
      </c>
      <c r="AF36" s="79">
        <v>1200</v>
      </c>
      <c r="AG36" s="80">
        <v>1200</v>
      </c>
      <c r="AH36" s="81"/>
      <c r="AI36" s="82"/>
      <c r="AJ36" s="82"/>
      <c r="AK36" s="82"/>
      <c r="AL36" s="83"/>
      <c r="AM36" s="84">
        <f t="shared" si="0"/>
        <v>0</v>
      </c>
      <c r="AN36" s="85">
        <f t="shared" si="1"/>
        <v>0</v>
      </c>
      <c r="AO36" s="85">
        <f t="shared" si="2"/>
        <v>0</v>
      </c>
      <c r="AP36" s="85">
        <f t="shared" si="3"/>
        <v>0</v>
      </c>
      <c r="AQ36" s="85">
        <f t="shared" si="4"/>
        <v>0</v>
      </c>
      <c r="AR36" s="85">
        <f t="shared" si="5"/>
        <v>0</v>
      </c>
      <c r="AS36" s="85">
        <f t="shared" si="6"/>
        <v>0</v>
      </c>
      <c r="AT36" s="85">
        <f t="shared" si="7"/>
        <v>0</v>
      </c>
      <c r="AU36" s="85">
        <f t="shared" si="8"/>
        <v>0</v>
      </c>
      <c r="AV36" s="86">
        <f t="shared" si="9"/>
        <v>0</v>
      </c>
      <c r="AW36" s="40"/>
      <c r="AX36" s="81"/>
      <c r="AY36" s="82"/>
      <c r="AZ36" s="82"/>
      <c r="BA36" s="82"/>
      <c r="BB36" s="83"/>
      <c r="BC36" s="84">
        <f t="shared" si="10"/>
        <v>0</v>
      </c>
      <c r="BD36" s="85"/>
      <c r="BE36" s="85"/>
      <c r="BF36" s="85"/>
      <c r="BG36" s="85"/>
      <c r="BH36" s="85"/>
      <c r="BI36" s="85"/>
      <c r="BJ36" s="85"/>
      <c r="BK36" s="85"/>
      <c r="BL36" s="86"/>
    </row>
    <row r="37" spans="1:64" ht="23.25">
      <c r="A37" s="39"/>
      <c r="B37" s="69" t="s">
        <v>194</v>
      </c>
      <c r="C37" s="70" t="s">
        <v>194</v>
      </c>
      <c r="D37" s="71" t="s">
        <v>194</v>
      </c>
      <c r="E37" s="72" t="s">
        <v>193</v>
      </c>
      <c r="F37" s="73" t="s">
        <v>193</v>
      </c>
      <c r="G37" s="73" t="s">
        <v>193</v>
      </c>
      <c r="H37" s="73" t="s">
        <v>193</v>
      </c>
      <c r="I37" s="73" t="s">
        <v>193</v>
      </c>
      <c r="J37" s="73" t="s">
        <v>193</v>
      </c>
      <c r="K37" s="73" t="s">
        <v>193</v>
      </c>
      <c r="L37" s="73" t="s">
        <v>193</v>
      </c>
      <c r="M37" s="73" t="s">
        <v>193</v>
      </c>
      <c r="N37" s="73" t="s">
        <v>193</v>
      </c>
      <c r="O37" s="73" t="s">
        <v>193</v>
      </c>
      <c r="P37" s="73" t="s">
        <v>193</v>
      </c>
      <c r="Q37" s="73" t="s">
        <v>193</v>
      </c>
      <c r="R37" s="73" t="s">
        <v>193</v>
      </c>
      <c r="S37" s="73" t="s">
        <v>193</v>
      </c>
      <c r="T37" s="73" t="s">
        <v>193</v>
      </c>
      <c r="U37" s="73" t="s">
        <v>193</v>
      </c>
      <c r="V37" s="73" t="s">
        <v>193</v>
      </c>
      <c r="W37" s="73" t="s">
        <v>193</v>
      </c>
      <c r="X37" s="73" t="s">
        <v>193</v>
      </c>
      <c r="Y37" s="74" t="s">
        <v>193</v>
      </c>
      <c r="Z37" s="75" t="s">
        <v>57</v>
      </c>
      <c r="AA37" s="76" t="s">
        <v>57</v>
      </c>
      <c r="AB37" s="76" t="s">
        <v>57</v>
      </c>
      <c r="AC37" s="77" t="s">
        <v>57</v>
      </c>
      <c r="AD37" s="78">
        <v>10130.377799769693</v>
      </c>
      <c r="AE37" s="79">
        <v>10130.377799769693</v>
      </c>
      <c r="AF37" s="79">
        <v>10130.377799769693</v>
      </c>
      <c r="AG37" s="80">
        <v>10130.377799769693</v>
      </c>
      <c r="AH37" s="81"/>
      <c r="AI37" s="82"/>
      <c r="AJ37" s="82"/>
      <c r="AK37" s="82"/>
      <c r="AL37" s="83"/>
      <c r="AM37" s="84">
        <f t="shared" si="0"/>
        <v>0</v>
      </c>
      <c r="AN37" s="85">
        <f t="shared" si="1"/>
        <v>0</v>
      </c>
      <c r="AO37" s="85">
        <f t="shared" si="2"/>
        <v>0</v>
      </c>
      <c r="AP37" s="85">
        <f t="shared" si="3"/>
        <v>0</v>
      </c>
      <c r="AQ37" s="85">
        <f t="shared" si="4"/>
        <v>0</v>
      </c>
      <c r="AR37" s="85">
        <f t="shared" si="5"/>
        <v>0</v>
      </c>
      <c r="AS37" s="85">
        <f t="shared" si="6"/>
        <v>0</v>
      </c>
      <c r="AT37" s="85">
        <f t="shared" si="7"/>
        <v>0</v>
      </c>
      <c r="AU37" s="85">
        <f t="shared" si="8"/>
        <v>0</v>
      </c>
      <c r="AV37" s="86">
        <f t="shared" si="9"/>
        <v>0</v>
      </c>
      <c r="AW37" s="40"/>
      <c r="AX37" s="81"/>
      <c r="AY37" s="82"/>
      <c r="AZ37" s="82"/>
      <c r="BA37" s="82"/>
      <c r="BB37" s="83"/>
      <c r="BC37" s="84">
        <f t="shared" si="10"/>
        <v>0</v>
      </c>
      <c r="BD37" s="85"/>
      <c r="BE37" s="85"/>
      <c r="BF37" s="85"/>
      <c r="BG37" s="85"/>
      <c r="BH37" s="85"/>
      <c r="BI37" s="85"/>
      <c r="BJ37" s="85"/>
      <c r="BK37" s="85"/>
      <c r="BL37" s="86"/>
    </row>
    <row r="38" spans="1:64" ht="23.25">
      <c r="A38" s="39"/>
      <c r="B38" s="69" t="s">
        <v>192</v>
      </c>
      <c r="C38" s="70" t="s">
        <v>192</v>
      </c>
      <c r="D38" s="71" t="s">
        <v>192</v>
      </c>
      <c r="E38" s="72" t="s">
        <v>191</v>
      </c>
      <c r="F38" s="73" t="s">
        <v>191</v>
      </c>
      <c r="G38" s="73" t="s">
        <v>191</v>
      </c>
      <c r="H38" s="73" t="s">
        <v>191</v>
      </c>
      <c r="I38" s="73" t="s">
        <v>191</v>
      </c>
      <c r="J38" s="73" t="s">
        <v>191</v>
      </c>
      <c r="K38" s="73" t="s">
        <v>191</v>
      </c>
      <c r="L38" s="73" t="s">
        <v>191</v>
      </c>
      <c r="M38" s="73" t="s">
        <v>191</v>
      </c>
      <c r="N38" s="73" t="s">
        <v>191</v>
      </c>
      <c r="O38" s="73" t="s">
        <v>191</v>
      </c>
      <c r="P38" s="73" t="s">
        <v>191</v>
      </c>
      <c r="Q38" s="73" t="s">
        <v>191</v>
      </c>
      <c r="R38" s="73" t="s">
        <v>191</v>
      </c>
      <c r="S38" s="73" t="s">
        <v>191</v>
      </c>
      <c r="T38" s="73" t="s">
        <v>191</v>
      </c>
      <c r="U38" s="73" t="s">
        <v>191</v>
      </c>
      <c r="V38" s="73" t="s">
        <v>191</v>
      </c>
      <c r="W38" s="73" t="s">
        <v>191</v>
      </c>
      <c r="X38" s="73" t="s">
        <v>191</v>
      </c>
      <c r="Y38" s="74" t="s">
        <v>191</v>
      </c>
      <c r="Z38" s="75" t="s">
        <v>57</v>
      </c>
      <c r="AA38" s="76" t="s">
        <v>57</v>
      </c>
      <c r="AB38" s="76" t="s">
        <v>57</v>
      </c>
      <c r="AC38" s="77" t="s">
        <v>57</v>
      </c>
      <c r="AD38" s="78">
        <v>16642.458793732654</v>
      </c>
      <c r="AE38" s="79">
        <v>16642.458793732654</v>
      </c>
      <c r="AF38" s="79">
        <v>16642.458793732654</v>
      </c>
      <c r="AG38" s="80">
        <v>16642.458793732654</v>
      </c>
      <c r="AH38" s="81"/>
      <c r="AI38" s="82"/>
      <c r="AJ38" s="82"/>
      <c r="AK38" s="82"/>
      <c r="AL38" s="83"/>
      <c r="AM38" s="84">
        <f t="shared" si="0"/>
        <v>0</v>
      </c>
      <c r="AN38" s="85">
        <f t="shared" si="1"/>
        <v>0</v>
      </c>
      <c r="AO38" s="85">
        <f t="shared" si="2"/>
        <v>0</v>
      </c>
      <c r="AP38" s="85">
        <f t="shared" si="3"/>
        <v>0</v>
      </c>
      <c r="AQ38" s="85">
        <f t="shared" si="4"/>
        <v>0</v>
      </c>
      <c r="AR38" s="85">
        <f t="shared" si="5"/>
        <v>0</v>
      </c>
      <c r="AS38" s="85">
        <f t="shared" si="6"/>
        <v>0</v>
      </c>
      <c r="AT38" s="85">
        <f t="shared" si="7"/>
        <v>0</v>
      </c>
      <c r="AU38" s="85">
        <f t="shared" si="8"/>
        <v>0</v>
      </c>
      <c r="AV38" s="86">
        <f t="shared" si="9"/>
        <v>0</v>
      </c>
      <c r="AW38" s="40"/>
      <c r="AX38" s="81"/>
      <c r="AY38" s="82"/>
      <c r="AZ38" s="82"/>
      <c r="BA38" s="82"/>
      <c r="BB38" s="83"/>
      <c r="BC38" s="84">
        <f t="shared" si="10"/>
        <v>0</v>
      </c>
      <c r="BD38" s="85"/>
      <c r="BE38" s="85"/>
      <c r="BF38" s="85"/>
      <c r="BG38" s="85"/>
      <c r="BH38" s="85"/>
      <c r="BI38" s="85"/>
      <c r="BJ38" s="85"/>
      <c r="BK38" s="85"/>
      <c r="BL38" s="86"/>
    </row>
    <row r="39" spans="1:64" ht="23.25">
      <c r="A39" s="39"/>
      <c r="B39" s="69" t="s">
        <v>190</v>
      </c>
      <c r="C39" s="70" t="s">
        <v>190</v>
      </c>
      <c r="D39" s="71" t="s">
        <v>190</v>
      </c>
      <c r="E39" s="72" t="s">
        <v>189</v>
      </c>
      <c r="F39" s="73" t="s">
        <v>189</v>
      </c>
      <c r="G39" s="73" t="s">
        <v>189</v>
      </c>
      <c r="H39" s="73" t="s">
        <v>189</v>
      </c>
      <c r="I39" s="73" t="s">
        <v>189</v>
      </c>
      <c r="J39" s="73" t="s">
        <v>189</v>
      </c>
      <c r="K39" s="73" t="s">
        <v>189</v>
      </c>
      <c r="L39" s="73" t="s">
        <v>189</v>
      </c>
      <c r="M39" s="73" t="s">
        <v>189</v>
      </c>
      <c r="N39" s="73" t="s">
        <v>189</v>
      </c>
      <c r="O39" s="73" t="s">
        <v>189</v>
      </c>
      <c r="P39" s="73" t="s">
        <v>189</v>
      </c>
      <c r="Q39" s="73" t="s">
        <v>189</v>
      </c>
      <c r="R39" s="73" t="s">
        <v>189</v>
      </c>
      <c r="S39" s="73" t="s">
        <v>189</v>
      </c>
      <c r="T39" s="73" t="s">
        <v>189</v>
      </c>
      <c r="U39" s="73" t="s">
        <v>189</v>
      </c>
      <c r="V39" s="73" t="s">
        <v>189</v>
      </c>
      <c r="W39" s="73" t="s">
        <v>189</v>
      </c>
      <c r="X39" s="73" t="s">
        <v>189</v>
      </c>
      <c r="Y39" s="74" t="s">
        <v>189</v>
      </c>
      <c r="Z39" s="75" t="s">
        <v>57</v>
      </c>
      <c r="AA39" s="76" t="s">
        <v>57</v>
      </c>
      <c r="AB39" s="76" t="s">
        <v>57</v>
      </c>
      <c r="AC39" s="77" t="s">
        <v>57</v>
      </c>
      <c r="AD39" s="78">
        <v>38474.529970994408</v>
      </c>
      <c r="AE39" s="79">
        <v>38474.529970994408</v>
      </c>
      <c r="AF39" s="79">
        <v>38474.529970994408</v>
      </c>
      <c r="AG39" s="80">
        <v>38474.529970994408</v>
      </c>
      <c r="AH39" s="81"/>
      <c r="AI39" s="82"/>
      <c r="AJ39" s="82"/>
      <c r="AK39" s="82"/>
      <c r="AL39" s="83"/>
      <c r="AM39" s="84">
        <f t="shared" si="0"/>
        <v>0</v>
      </c>
      <c r="AN39" s="85">
        <f t="shared" si="1"/>
        <v>0</v>
      </c>
      <c r="AO39" s="85">
        <f t="shared" si="2"/>
        <v>0</v>
      </c>
      <c r="AP39" s="85">
        <f t="shared" si="3"/>
        <v>0</v>
      </c>
      <c r="AQ39" s="85">
        <f t="shared" si="4"/>
        <v>0</v>
      </c>
      <c r="AR39" s="85">
        <f t="shared" si="5"/>
        <v>0</v>
      </c>
      <c r="AS39" s="85">
        <f t="shared" si="6"/>
        <v>0</v>
      </c>
      <c r="AT39" s="85">
        <f t="shared" si="7"/>
        <v>0</v>
      </c>
      <c r="AU39" s="85">
        <f t="shared" si="8"/>
        <v>0</v>
      </c>
      <c r="AV39" s="86">
        <f t="shared" si="9"/>
        <v>0</v>
      </c>
      <c r="AW39" s="40"/>
      <c r="AX39" s="81"/>
      <c r="AY39" s="82"/>
      <c r="AZ39" s="82"/>
      <c r="BA39" s="82"/>
      <c r="BB39" s="83"/>
      <c r="BC39" s="84">
        <f t="shared" si="10"/>
        <v>0</v>
      </c>
      <c r="BD39" s="85"/>
      <c r="BE39" s="85"/>
      <c r="BF39" s="85"/>
      <c r="BG39" s="85"/>
      <c r="BH39" s="85"/>
      <c r="BI39" s="85"/>
      <c r="BJ39" s="85"/>
      <c r="BK39" s="85"/>
      <c r="BL39" s="86"/>
    </row>
    <row r="40" spans="1:64" ht="23.25">
      <c r="A40" s="39"/>
      <c r="B40" s="69" t="s">
        <v>188</v>
      </c>
      <c r="C40" s="70" t="s">
        <v>188</v>
      </c>
      <c r="D40" s="71" t="s">
        <v>188</v>
      </c>
      <c r="E40" s="72" t="s">
        <v>187</v>
      </c>
      <c r="F40" s="73" t="s">
        <v>187</v>
      </c>
      <c r="G40" s="73" t="s">
        <v>187</v>
      </c>
      <c r="H40" s="73" t="s">
        <v>187</v>
      </c>
      <c r="I40" s="73" t="s">
        <v>187</v>
      </c>
      <c r="J40" s="73" t="s">
        <v>187</v>
      </c>
      <c r="K40" s="73" t="s">
        <v>187</v>
      </c>
      <c r="L40" s="73" t="s">
        <v>187</v>
      </c>
      <c r="M40" s="73" t="s">
        <v>187</v>
      </c>
      <c r="N40" s="73" t="s">
        <v>187</v>
      </c>
      <c r="O40" s="73" t="s">
        <v>187</v>
      </c>
      <c r="P40" s="73" t="s">
        <v>187</v>
      </c>
      <c r="Q40" s="73" t="s">
        <v>187</v>
      </c>
      <c r="R40" s="73" t="s">
        <v>187</v>
      </c>
      <c r="S40" s="73" t="s">
        <v>187</v>
      </c>
      <c r="T40" s="73" t="s">
        <v>187</v>
      </c>
      <c r="U40" s="73" t="s">
        <v>187</v>
      </c>
      <c r="V40" s="73" t="s">
        <v>187</v>
      </c>
      <c r="W40" s="73" t="s">
        <v>187</v>
      </c>
      <c r="X40" s="73" t="s">
        <v>187</v>
      </c>
      <c r="Y40" s="74" t="s">
        <v>187</v>
      </c>
      <c r="Z40" s="75" t="s">
        <v>57</v>
      </c>
      <c r="AA40" s="76" t="s">
        <v>57</v>
      </c>
      <c r="AB40" s="76" t="s">
        <v>57</v>
      </c>
      <c r="AC40" s="77" t="s">
        <v>57</v>
      </c>
      <c r="AD40" s="78">
        <v>68000</v>
      </c>
      <c r="AE40" s="79">
        <v>68000</v>
      </c>
      <c r="AF40" s="79">
        <v>68000</v>
      </c>
      <c r="AG40" s="80">
        <v>68000</v>
      </c>
      <c r="AH40" s="81"/>
      <c r="AI40" s="82"/>
      <c r="AJ40" s="82"/>
      <c r="AK40" s="82"/>
      <c r="AL40" s="83"/>
      <c r="AM40" s="84">
        <f t="shared" ref="AM40:AM71" si="11">AD40*AH40</f>
        <v>0</v>
      </c>
      <c r="AN40" s="85">
        <f t="shared" ref="AN40:AN71" si="12">AL40*AM40</f>
        <v>0</v>
      </c>
      <c r="AO40" s="85">
        <f t="shared" ref="AO40:AO71" si="13">AM40*AN40</f>
        <v>0</v>
      </c>
      <c r="AP40" s="85">
        <f t="shared" ref="AP40:AP71" si="14">AN40*AO40</f>
        <v>0</v>
      </c>
      <c r="AQ40" s="85">
        <f t="shared" ref="AQ40:AQ71" si="15">AO40*AP40</f>
        <v>0</v>
      </c>
      <c r="AR40" s="85">
        <f t="shared" ref="AR40:AR71" si="16">AP40*AQ40</f>
        <v>0</v>
      </c>
      <c r="AS40" s="85">
        <f t="shared" ref="AS40:AS71" si="17">AQ40*AR40</f>
        <v>0</v>
      </c>
      <c r="AT40" s="85">
        <f t="shared" ref="AT40:AT71" si="18">AR40*AS40</f>
        <v>0</v>
      </c>
      <c r="AU40" s="85">
        <f t="shared" ref="AU40:AU71" si="19">AS40*AT40</f>
        <v>0</v>
      </c>
      <c r="AV40" s="86">
        <f t="shared" ref="AV40:AV71" si="20">AT40*AU40</f>
        <v>0</v>
      </c>
      <c r="AW40" s="40"/>
      <c r="AX40" s="81"/>
      <c r="AY40" s="82"/>
      <c r="AZ40" s="82"/>
      <c r="BA40" s="82"/>
      <c r="BB40" s="83"/>
      <c r="BC40" s="84">
        <f t="shared" ref="BC40:BC71" si="21">AX40*AD40</f>
        <v>0</v>
      </c>
      <c r="BD40" s="85"/>
      <c r="BE40" s="85"/>
      <c r="BF40" s="85"/>
      <c r="BG40" s="85"/>
      <c r="BH40" s="85"/>
      <c r="BI40" s="85"/>
      <c r="BJ40" s="85"/>
      <c r="BK40" s="85"/>
      <c r="BL40" s="86"/>
    </row>
    <row r="41" spans="1:64" ht="23.25">
      <c r="A41" s="39"/>
      <c r="B41" s="69" t="s">
        <v>186</v>
      </c>
      <c r="C41" s="70" t="s">
        <v>186</v>
      </c>
      <c r="D41" s="71" t="s">
        <v>186</v>
      </c>
      <c r="E41" s="72" t="s">
        <v>185</v>
      </c>
      <c r="F41" s="73" t="s">
        <v>185</v>
      </c>
      <c r="G41" s="73" t="s">
        <v>185</v>
      </c>
      <c r="H41" s="73" t="s">
        <v>185</v>
      </c>
      <c r="I41" s="73" t="s">
        <v>185</v>
      </c>
      <c r="J41" s="73" t="s">
        <v>185</v>
      </c>
      <c r="K41" s="73" t="s">
        <v>185</v>
      </c>
      <c r="L41" s="73" t="s">
        <v>185</v>
      </c>
      <c r="M41" s="73" t="s">
        <v>185</v>
      </c>
      <c r="N41" s="73" t="s">
        <v>185</v>
      </c>
      <c r="O41" s="73" t="s">
        <v>185</v>
      </c>
      <c r="P41" s="73" t="s">
        <v>185</v>
      </c>
      <c r="Q41" s="73" t="s">
        <v>185</v>
      </c>
      <c r="R41" s="73" t="s">
        <v>185</v>
      </c>
      <c r="S41" s="73" t="s">
        <v>185</v>
      </c>
      <c r="T41" s="73" t="s">
        <v>185</v>
      </c>
      <c r="U41" s="73" t="s">
        <v>185</v>
      </c>
      <c r="V41" s="73" t="s">
        <v>185</v>
      </c>
      <c r="W41" s="73" t="s">
        <v>185</v>
      </c>
      <c r="X41" s="73" t="s">
        <v>185</v>
      </c>
      <c r="Y41" s="74" t="s">
        <v>185</v>
      </c>
      <c r="Z41" s="75" t="s">
        <v>57</v>
      </c>
      <c r="AA41" s="76" t="s">
        <v>57</v>
      </c>
      <c r="AB41" s="76" t="s">
        <v>57</v>
      </c>
      <c r="AC41" s="77" t="s">
        <v>57</v>
      </c>
      <c r="AD41" s="78">
        <v>159502</v>
      </c>
      <c r="AE41" s="79">
        <v>159502</v>
      </c>
      <c r="AF41" s="79">
        <v>159502</v>
      </c>
      <c r="AG41" s="80">
        <v>159502</v>
      </c>
      <c r="AH41" s="81"/>
      <c r="AI41" s="82"/>
      <c r="AJ41" s="82"/>
      <c r="AK41" s="82"/>
      <c r="AL41" s="83"/>
      <c r="AM41" s="84">
        <f t="shared" si="11"/>
        <v>0</v>
      </c>
      <c r="AN41" s="85">
        <f t="shared" si="12"/>
        <v>0</v>
      </c>
      <c r="AO41" s="85">
        <f t="shared" si="13"/>
        <v>0</v>
      </c>
      <c r="AP41" s="85">
        <f t="shared" si="14"/>
        <v>0</v>
      </c>
      <c r="AQ41" s="85">
        <f t="shared" si="15"/>
        <v>0</v>
      </c>
      <c r="AR41" s="85">
        <f t="shared" si="16"/>
        <v>0</v>
      </c>
      <c r="AS41" s="85">
        <f t="shared" si="17"/>
        <v>0</v>
      </c>
      <c r="AT41" s="85">
        <f t="shared" si="18"/>
        <v>0</v>
      </c>
      <c r="AU41" s="85">
        <f t="shared" si="19"/>
        <v>0</v>
      </c>
      <c r="AV41" s="86">
        <f t="shared" si="20"/>
        <v>0</v>
      </c>
      <c r="AW41" s="40"/>
      <c r="AX41" s="81"/>
      <c r="AY41" s="82"/>
      <c r="AZ41" s="82"/>
      <c r="BA41" s="82"/>
      <c r="BB41" s="83"/>
      <c r="BC41" s="84">
        <f t="shared" si="21"/>
        <v>0</v>
      </c>
      <c r="BD41" s="85"/>
      <c r="BE41" s="85"/>
      <c r="BF41" s="85"/>
      <c r="BG41" s="85"/>
      <c r="BH41" s="85"/>
      <c r="BI41" s="85"/>
      <c r="BJ41" s="85"/>
      <c r="BK41" s="85"/>
      <c r="BL41" s="86"/>
    </row>
    <row r="42" spans="1:64" ht="23.25">
      <c r="A42" s="39"/>
      <c r="B42" s="69" t="s">
        <v>184</v>
      </c>
      <c r="C42" s="70" t="s">
        <v>184</v>
      </c>
      <c r="D42" s="71" t="s">
        <v>184</v>
      </c>
      <c r="E42" s="72" t="s">
        <v>183</v>
      </c>
      <c r="F42" s="73" t="s">
        <v>183</v>
      </c>
      <c r="G42" s="73" t="s">
        <v>183</v>
      </c>
      <c r="H42" s="73" t="s">
        <v>183</v>
      </c>
      <c r="I42" s="73" t="s">
        <v>183</v>
      </c>
      <c r="J42" s="73" t="s">
        <v>183</v>
      </c>
      <c r="K42" s="73" t="s">
        <v>183</v>
      </c>
      <c r="L42" s="73" t="s">
        <v>183</v>
      </c>
      <c r="M42" s="73" t="s">
        <v>183</v>
      </c>
      <c r="N42" s="73" t="s">
        <v>183</v>
      </c>
      <c r="O42" s="73" t="s">
        <v>183</v>
      </c>
      <c r="P42" s="73" t="s">
        <v>183</v>
      </c>
      <c r="Q42" s="73" t="s">
        <v>183</v>
      </c>
      <c r="R42" s="73" t="s">
        <v>183</v>
      </c>
      <c r="S42" s="73" t="s">
        <v>183</v>
      </c>
      <c r="T42" s="73" t="s">
        <v>183</v>
      </c>
      <c r="U42" s="73" t="s">
        <v>183</v>
      </c>
      <c r="V42" s="73" t="s">
        <v>183</v>
      </c>
      <c r="W42" s="73" t="s">
        <v>183</v>
      </c>
      <c r="X42" s="73" t="s">
        <v>183</v>
      </c>
      <c r="Y42" s="74" t="s">
        <v>183</v>
      </c>
      <c r="Z42" s="75" t="s">
        <v>57</v>
      </c>
      <c r="AA42" s="76" t="s">
        <v>57</v>
      </c>
      <c r="AB42" s="76" t="s">
        <v>57</v>
      </c>
      <c r="AC42" s="77" t="s">
        <v>57</v>
      </c>
      <c r="AD42" s="78">
        <v>749.02144590581588</v>
      </c>
      <c r="AE42" s="79">
        <v>749.02144590581588</v>
      </c>
      <c r="AF42" s="79">
        <v>749.02144590581588</v>
      </c>
      <c r="AG42" s="80">
        <v>749.02144590581588</v>
      </c>
      <c r="AH42" s="81"/>
      <c r="AI42" s="82"/>
      <c r="AJ42" s="82"/>
      <c r="AK42" s="82"/>
      <c r="AL42" s="83"/>
      <c r="AM42" s="84">
        <f t="shared" si="11"/>
        <v>0</v>
      </c>
      <c r="AN42" s="85">
        <f t="shared" si="12"/>
        <v>0</v>
      </c>
      <c r="AO42" s="85">
        <f t="shared" si="13"/>
        <v>0</v>
      </c>
      <c r="AP42" s="85">
        <f t="shared" si="14"/>
        <v>0</v>
      </c>
      <c r="AQ42" s="85">
        <f t="shared" si="15"/>
        <v>0</v>
      </c>
      <c r="AR42" s="85">
        <f t="shared" si="16"/>
        <v>0</v>
      </c>
      <c r="AS42" s="85">
        <f t="shared" si="17"/>
        <v>0</v>
      </c>
      <c r="AT42" s="85">
        <f t="shared" si="18"/>
        <v>0</v>
      </c>
      <c r="AU42" s="85">
        <f t="shared" si="19"/>
        <v>0</v>
      </c>
      <c r="AV42" s="86">
        <f t="shared" si="20"/>
        <v>0</v>
      </c>
      <c r="AW42" s="40"/>
      <c r="AX42" s="81"/>
      <c r="AY42" s="82"/>
      <c r="AZ42" s="82"/>
      <c r="BA42" s="82"/>
      <c r="BB42" s="83"/>
      <c r="BC42" s="84">
        <f t="shared" si="21"/>
        <v>0</v>
      </c>
      <c r="BD42" s="85"/>
      <c r="BE42" s="85"/>
      <c r="BF42" s="85"/>
      <c r="BG42" s="85"/>
      <c r="BH42" s="85"/>
      <c r="BI42" s="85"/>
      <c r="BJ42" s="85"/>
      <c r="BK42" s="85"/>
      <c r="BL42" s="86"/>
    </row>
    <row r="43" spans="1:64" ht="23.25">
      <c r="A43" s="1"/>
      <c r="B43" s="69" t="s">
        <v>182</v>
      </c>
      <c r="C43" s="70" t="s">
        <v>182</v>
      </c>
      <c r="D43" s="71" t="s">
        <v>182</v>
      </c>
      <c r="E43" s="72" t="s">
        <v>181</v>
      </c>
      <c r="F43" s="73" t="s">
        <v>181</v>
      </c>
      <c r="G43" s="73" t="s">
        <v>181</v>
      </c>
      <c r="H43" s="73" t="s">
        <v>181</v>
      </c>
      <c r="I43" s="73" t="s">
        <v>181</v>
      </c>
      <c r="J43" s="73" t="s">
        <v>181</v>
      </c>
      <c r="K43" s="73" t="s">
        <v>181</v>
      </c>
      <c r="L43" s="73" t="s">
        <v>181</v>
      </c>
      <c r="M43" s="73" t="s">
        <v>181</v>
      </c>
      <c r="N43" s="73" t="s">
        <v>181</v>
      </c>
      <c r="O43" s="73" t="s">
        <v>181</v>
      </c>
      <c r="P43" s="73" t="s">
        <v>181</v>
      </c>
      <c r="Q43" s="73" t="s">
        <v>181</v>
      </c>
      <c r="R43" s="73" t="s">
        <v>181</v>
      </c>
      <c r="S43" s="73" t="s">
        <v>181</v>
      </c>
      <c r="T43" s="73" t="s">
        <v>181</v>
      </c>
      <c r="U43" s="73" t="s">
        <v>181</v>
      </c>
      <c r="V43" s="73" t="s">
        <v>181</v>
      </c>
      <c r="W43" s="73" t="s">
        <v>181</v>
      </c>
      <c r="X43" s="73" t="s">
        <v>181</v>
      </c>
      <c r="Y43" s="74" t="s">
        <v>181</v>
      </c>
      <c r="Z43" s="75" t="s">
        <v>57</v>
      </c>
      <c r="AA43" s="76" t="s">
        <v>57</v>
      </c>
      <c r="AB43" s="76" t="s">
        <v>57</v>
      </c>
      <c r="AC43" s="77" t="s">
        <v>57</v>
      </c>
      <c r="AD43" s="78">
        <v>1238.7632309770447</v>
      </c>
      <c r="AE43" s="79">
        <v>1238.7632309770447</v>
      </c>
      <c r="AF43" s="79">
        <v>1238.7632309770447</v>
      </c>
      <c r="AG43" s="80">
        <v>1238.7632309770447</v>
      </c>
      <c r="AH43" s="81"/>
      <c r="AI43" s="82"/>
      <c r="AJ43" s="82"/>
      <c r="AK43" s="82"/>
      <c r="AL43" s="83"/>
      <c r="AM43" s="84">
        <f t="shared" si="11"/>
        <v>0</v>
      </c>
      <c r="AN43" s="85">
        <f t="shared" si="12"/>
        <v>0</v>
      </c>
      <c r="AO43" s="85">
        <f t="shared" si="13"/>
        <v>0</v>
      </c>
      <c r="AP43" s="85">
        <f t="shared" si="14"/>
        <v>0</v>
      </c>
      <c r="AQ43" s="85">
        <f t="shared" si="15"/>
        <v>0</v>
      </c>
      <c r="AR43" s="85">
        <f t="shared" si="16"/>
        <v>0</v>
      </c>
      <c r="AS43" s="85">
        <f t="shared" si="17"/>
        <v>0</v>
      </c>
      <c r="AT43" s="85">
        <f t="shared" si="18"/>
        <v>0</v>
      </c>
      <c r="AU43" s="85">
        <f t="shared" si="19"/>
        <v>0</v>
      </c>
      <c r="AV43" s="86">
        <f t="shared" si="20"/>
        <v>0</v>
      </c>
      <c r="AW43" s="2"/>
      <c r="AX43" s="81"/>
      <c r="AY43" s="82"/>
      <c r="AZ43" s="82"/>
      <c r="BA43" s="82"/>
      <c r="BB43" s="83"/>
      <c r="BC43" s="84">
        <f t="shared" si="21"/>
        <v>0</v>
      </c>
      <c r="BD43" s="85"/>
      <c r="BE43" s="85"/>
      <c r="BF43" s="85"/>
      <c r="BG43" s="85"/>
      <c r="BH43" s="85"/>
      <c r="BI43" s="85"/>
      <c r="BJ43" s="85"/>
      <c r="BK43" s="85"/>
      <c r="BL43" s="86"/>
    </row>
    <row r="44" spans="1:64" ht="23.25">
      <c r="A44" s="41"/>
      <c r="B44" s="69" t="s">
        <v>180</v>
      </c>
      <c r="C44" s="70" t="s">
        <v>180</v>
      </c>
      <c r="D44" s="71" t="s">
        <v>180</v>
      </c>
      <c r="E44" s="72" t="s">
        <v>179</v>
      </c>
      <c r="F44" s="73" t="s">
        <v>179</v>
      </c>
      <c r="G44" s="73" t="s">
        <v>179</v>
      </c>
      <c r="H44" s="73" t="s">
        <v>179</v>
      </c>
      <c r="I44" s="73" t="s">
        <v>179</v>
      </c>
      <c r="J44" s="73" t="s">
        <v>179</v>
      </c>
      <c r="K44" s="73" t="s">
        <v>179</v>
      </c>
      <c r="L44" s="73" t="s">
        <v>179</v>
      </c>
      <c r="M44" s="73" t="s">
        <v>179</v>
      </c>
      <c r="N44" s="73" t="s">
        <v>179</v>
      </c>
      <c r="O44" s="73" t="s">
        <v>179</v>
      </c>
      <c r="P44" s="73" t="s">
        <v>179</v>
      </c>
      <c r="Q44" s="73" t="s">
        <v>179</v>
      </c>
      <c r="R44" s="73" t="s">
        <v>179</v>
      </c>
      <c r="S44" s="73" t="s">
        <v>179</v>
      </c>
      <c r="T44" s="73" t="s">
        <v>179</v>
      </c>
      <c r="U44" s="73" t="s">
        <v>179</v>
      </c>
      <c r="V44" s="73" t="s">
        <v>179</v>
      </c>
      <c r="W44" s="73" t="s">
        <v>179</v>
      </c>
      <c r="X44" s="73" t="s">
        <v>179</v>
      </c>
      <c r="Y44" s="74" t="s">
        <v>179</v>
      </c>
      <c r="Z44" s="75" t="s">
        <v>57</v>
      </c>
      <c r="AA44" s="76" t="s">
        <v>57</v>
      </c>
      <c r="AB44" s="76" t="s">
        <v>57</v>
      </c>
      <c r="AC44" s="77" t="s">
        <v>57</v>
      </c>
      <c r="AD44" s="78">
        <v>1220.3923777598127</v>
      </c>
      <c r="AE44" s="79">
        <v>1220.3923777598127</v>
      </c>
      <c r="AF44" s="79">
        <v>1220.3923777598127</v>
      </c>
      <c r="AG44" s="80">
        <v>1220.3923777598127</v>
      </c>
      <c r="AH44" s="81"/>
      <c r="AI44" s="82"/>
      <c r="AJ44" s="82"/>
      <c r="AK44" s="82"/>
      <c r="AL44" s="83"/>
      <c r="AM44" s="84">
        <f t="shared" si="11"/>
        <v>0</v>
      </c>
      <c r="AN44" s="85">
        <f t="shared" si="12"/>
        <v>0</v>
      </c>
      <c r="AO44" s="85">
        <f t="shared" si="13"/>
        <v>0</v>
      </c>
      <c r="AP44" s="85">
        <f t="shared" si="14"/>
        <v>0</v>
      </c>
      <c r="AQ44" s="85">
        <f t="shared" si="15"/>
        <v>0</v>
      </c>
      <c r="AR44" s="85">
        <f t="shared" si="16"/>
        <v>0</v>
      </c>
      <c r="AS44" s="85">
        <f t="shared" si="17"/>
        <v>0</v>
      </c>
      <c r="AT44" s="85">
        <f t="shared" si="18"/>
        <v>0</v>
      </c>
      <c r="AU44" s="85">
        <f t="shared" si="19"/>
        <v>0</v>
      </c>
      <c r="AV44" s="86">
        <f t="shared" si="20"/>
        <v>0</v>
      </c>
      <c r="AW44" s="42"/>
      <c r="AX44" s="81"/>
      <c r="AY44" s="82"/>
      <c r="AZ44" s="82"/>
      <c r="BA44" s="82"/>
      <c r="BB44" s="83"/>
      <c r="BC44" s="84">
        <f t="shared" si="21"/>
        <v>0</v>
      </c>
      <c r="BD44" s="85"/>
      <c r="BE44" s="85"/>
      <c r="BF44" s="85"/>
      <c r="BG44" s="85"/>
      <c r="BH44" s="85"/>
      <c r="BI44" s="85"/>
      <c r="BJ44" s="85"/>
      <c r="BK44" s="85"/>
      <c r="BL44" s="86"/>
    </row>
    <row r="45" spans="1:64" ht="23.25">
      <c r="A45" s="39"/>
      <c r="B45" s="69" t="s">
        <v>178</v>
      </c>
      <c r="C45" s="70" t="s">
        <v>178</v>
      </c>
      <c r="D45" s="71" t="s">
        <v>178</v>
      </c>
      <c r="E45" s="72" t="s">
        <v>177</v>
      </c>
      <c r="F45" s="73" t="s">
        <v>177</v>
      </c>
      <c r="G45" s="73" t="s">
        <v>177</v>
      </c>
      <c r="H45" s="73" t="s">
        <v>177</v>
      </c>
      <c r="I45" s="73" t="s">
        <v>177</v>
      </c>
      <c r="J45" s="73" t="s">
        <v>177</v>
      </c>
      <c r="K45" s="73" t="s">
        <v>177</v>
      </c>
      <c r="L45" s="73" t="s">
        <v>177</v>
      </c>
      <c r="M45" s="73" t="s">
        <v>177</v>
      </c>
      <c r="N45" s="73" t="s">
        <v>177</v>
      </c>
      <c r="O45" s="73" t="s">
        <v>177</v>
      </c>
      <c r="P45" s="73" t="s">
        <v>177</v>
      </c>
      <c r="Q45" s="73" t="s">
        <v>177</v>
      </c>
      <c r="R45" s="73" t="s">
        <v>177</v>
      </c>
      <c r="S45" s="73" t="s">
        <v>177</v>
      </c>
      <c r="T45" s="73" t="s">
        <v>177</v>
      </c>
      <c r="U45" s="73" t="s">
        <v>177</v>
      </c>
      <c r="V45" s="73" t="s">
        <v>177</v>
      </c>
      <c r="W45" s="73" t="s">
        <v>177</v>
      </c>
      <c r="X45" s="73" t="s">
        <v>177</v>
      </c>
      <c r="Y45" s="74" t="s">
        <v>177</v>
      </c>
      <c r="Z45" s="75" t="s">
        <v>57</v>
      </c>
      <c r="AA45" s="76" t="s">
        <v>57</v>
      </c>
      <c r="AB45" s="76" t="s">
        <v>57</v>
      </c>
      <c r="AC45" s="77" t="s">
        <v>57</v>
      </c>
      <c r="AD45" s="78">
        <v>1038.5672174238721</v>
      </c>
      <c r="AE45" s="79">
        <v>1038.5672174238721</v>
      </c>
      <c r="AF45" s="79">
        <v>1038.5672174238721</v>
      </c>
      <c r="AG45" s="80">
        <v>1038.5672174238721</v>
      </c>
      <c r="AH45" s="81"/>
      <c r="AI45" s="82"/>
      <c r="AJ45" s="82"/>
      <c r="AK45" s="82"/>
      <c r="AL45" s="83"/>
      <c r="AM45" s="84">
        <f t="shared" si="11"/>
        <v>0</v>
      </c>
      <c r="AN45" s="85">
        <f t="shared" si="12"/>
        <v>0</v>
      </c>
      <c r="AO45" s="85">
        <f t="shared" si="13"/>
        <v>0</v>
      </c>
      <c r="AP45" s="85">
        <f t="shared" si="14"/>
        <v>0</v>
      </c>
      <c r="AQ45" s="85">
        <f t="shared" si="15"/>
        <v>0</v>
      </c>
      <c r="AR45" s="85">
        <f t="shared" si="16"/>
        <v>0</v>
      </c>
      <c r="AS45" s="85">
        <f t="shared" si="17"/>
        <v>0</v>
      </c>
      <c r="AT45" s="85">
        <f t="shared" si="18"/>
        <v>0</v>
      </c>
      <c r="AU45" s="85">
        <f t="shared" si="19"/>
        <v>0</v>
      </c>
      <c r="AV45" s="86">
        <f t="shared" si="20"/>
        <v>0</v>
      </c>
      <c r="AW45" s="40"/>
      <c r="AX45" s="81"/>
      <c r="AY45" s="82"/>
      <c r="AZ45" s="82"/>
      <c r="BA45" s="82"/>
      <c r="BB45" s="83"/>
      <c r="BC45" s="84">
        <f t="shared" si="21"/>
        <v>0</v>
      </c>
      <c r="BD45" s="85"/>
      <c r="BE45" s="85"/>
      <c r="BF45" s="85"/>
      <c r="BG45" s="85"/>
      <c r="BH45" s="85"/>
      <c r="BI45" s="85"/>
      <c r="BJ45" s="85"/>
      <c r="BK45" s="85"/>
      <c r="BL45" s="86"/>
    </row>
    <row r="46" spans="1:64" ht="23.25">
      <c r="A46" s="39"/>
      <c r="B46" s="69" t="s">
        <v>176</v>
      </c>
      <c r="C46" s="70" t="s">
        <v>176</v>
      </c>
      <c r="D46" s="71" t="s">
        <v>176</v>
      </c>
      <c r="E46" s="72" t="s">
        <v>175</v>
      </c>
      <c r="F46" s="73" t="s">
        <v>175</v>
      </c>
      <c r="G46" s="73" t="s">
        <v>175</v>
      </c>
      <c r="H46" s="73" t="s">
        <v>175</v>
      </c>
      <c r="I46" s="73" t="s">
        <v>175</v>
      </c>
      <c r="J46" s="73" t="s">
        <v>175</v>
      </c>
      <c r="K46" s="73" t="s">
        <v>175</v>
      </c>
      <c r="L46" s="73" t="s">
        <v>175</v>
      </c>
      <c r="M46" s="73" t="s">
        <v>175</v>
      </c>
      <c r="N46" s="73" t="s">
        <v>175</v>
      </c>
      <c r="O46" s="73" t="s">
        <v>175</v>
      </c>
      <c r="P46" s="73" t="s">
        <v>175</v>
      </c>
      <c r="Q46" s="73" t="s">
        <v>175</v>
      </c>
      <c r="R46" s="73" t="s">
        <v>175</v>
      </c>
      <c r="S46" s="73" t="s">
        <v>175</v>
      </c>
      <c r="T46" s="73" t="s">
        <v>175</v>
      </c>
      <c r="U46" s="73" t="s">
        <v>175</v>
      </c>
      <c r="V46" s="73" t="s">
        <v>175</v>
      </c>
      <c r="W46" s="73" t="s">
        <v>175</v>
      </c>
      <c r="X46" s="73" t="s">
        <v>175</v>
      </c>
      <c r="Y46" s="74" t="s">
        <v>175</v>
      </c>
      <c r="Z46" s="75" t="s">
        <v>57</v>
      </c>
      <c r="AA46" s="76" t="s">
        <v>57</v>
      </c>
      <c r="AB46" s="76" t="s">
        <v>57</v>
      </c>
      <c r="AC46" s="77" t="s">
        <v>57</v>
      </c>
      <c r="AD46" s="78">
        <v>6000</v>
      </c>
      <c r="AE46" s="79">
        <v>6000</v>
      </c>
      <c r="AF46" s="79">
        <v>6000</v>
      </c>
      <c r="AG46" s="80">
        <v>6000</v>
      </c>
      <c r="AH46" s="81"/>
      <c r="AI46" s="82"/>
      <c r="AJ46" s="82"/>
      <c r="AK46" s="82"/>
      <c r="AL46" s="83"/>
      <c r="AM46" s="84">
        <f t="shared" si="11"/>
        <v>0</v>
      </c>
      <c r="AN46" s="85">
        <f t="shared" si="12"/>
        <v>0</v>
      </c>
      <c r="AO46" s="85">
        <f t="shared" si="13"/>
        <v>0</v>
      </c>
      <c r="AP46" s="85">
        <f t="shared" si="14"/>
        <v>0</v>
      </c>
      <c r="AQ46" s="85">
        <f t="shared" si="15"/>
        <v>0</v>
      </c>
      <c r="AR46" s="85">
        <f t="shared" si="16"/>
        <v>0</v>
      </c>
      <c r="AS46" s="85">
        <f t="shared" si="17"/>
        <v>0</v>
      </c>
      <c r="AT46" s="85">
        <f t="shared" si="18"/>
        <v>0</v>
      </c>
      <c r="AU46" s="85">
        <f t="shared" si="19"/>
        <v>0</v>
      </c>
      <c r="AV46" s="86">
        <f t="shared" si="20"/>
        <v>0</v>
      </c>
      <c r="AW46" s="40"/>
      <c r="AX46" s="81"/>
      <c r="AY46" s="82"/>
      <c r="AZ46" s="82"/>
      <c r="BA46" s="82"/>
      <c r="BB46" s="83"/>
      <c r="BC46" s="84">
        <f t="shared" si="21"/>
        <v>0</v>
      </c>
      <c r="BD46" s="85"/>
      <c r="BE46" s="85"/>
      <c r="BF46" s="85"/>
      <c r="BG46" s="85"/>
      <c r="BH46" s="85"/>
      <c r="BI46" s="85"/>
      <c r="BJ46" s="85"/>
      <c r="BK46" s="85"/>
      <c r="BL46" s="86"/>
    </row>
    <row r="47" spans="1:64" ht="23.25">
      <c r="A47" s="39"/>
      <c r="B47" s="69" t="s">
        <v>174</v>
      </c>
      <c r="C47" s="70" t="s">
        <v>174</v>
      </c>
      <c r="D47" s="71" t="s">
        <v>174</v>
      </c>
      <c r="E47" s="72" t="s">
        <v>173</v>
      </c>
      <c r="F47" s="73" t="s">
        <v>173</v>
      </c>
      <c r="G47" s="73" t="s">
        <v>173</v>
      </c>
      <c r="H47" s="73" t="s">
        <v>173</v>
      </c>
      <c r="I47" s="73" t="s">
        <v>173</v>
      </c>
      <c r="J47" s="73" t="s">
        <v>173</v>
      </c>
      <c r="K47" s="73" t="s">
        <v>173</v>
      </c>
      <c r="L47" s="73" t="s">
        <v>173</v>
      </c>
      <c r="M47" s="73" t="s">
        <v>173</v>
      </c>
      <c r="N47" s="73" t="s">
        <v>173</v>
      </c>
      <c r="O47" s="73" t="s">
        <v>173</v>
      </c>
      <c r="P47" s="73" t="s">
        <v>173</v>
      </c>
      <c r="Q47" s="73" t="s">
        <v>173</v>
      </c>
      <c r="R47" s="73" t="s">
        <v>173</v>
      </c>
      <c r="S47" s="73" t="s">
        <v>173</v>
      </c>
      <c r="T47" s="73" t="s">
        <v>173</v>
      </c>
      <c r="U47" s="73" t="s">
        <v>173</v>
      </c>
      <c r="V47" s="73" t="s">
        <v>173</v>
      </c>
      <c r="W47" s="73" t="s">
        <v>173</v>
      </c>
      <c r="X47" s="73" t="s">
        <v>173</v>
      </c>
      <c r="Y47" s="74" t="s">
        <v>173</v>
      </c>
      <c r="Z47" s="75" t="s">
        <v>57</v>
      </c>
      <c r="AA47" s="76" t="s">
        <v>57</v>
      </c>
      <c r="AB47" s="76" t="s">
        <v>57</v>
      </c>
      <c r="AC47" s="77" t="s">
        <v>57</v>
      </c>
      <c r="AD47" s="78">
        <v>1482.4765069989153</v>
      </c>
      <c r="AE47" s="79">
        <v>1482.4765069989153</v>
      </c>
      <c r="AF47" s="79">
        <v>1482.4765069989153</v>
      </c>
      <c r="AG47" s="80">
        <v>1482.4765069989153</v>
      </c>
      <c r="AH47" s="81"/>
      <c r="AI47" s="82"/>
      <c r="AJ47" s="82"/>
      <c r="AK47" s="82"/>
      <c r="AL47" s="83"/>
      <c r="AM47" s="84">
        <f t="shared" si="11"/>
        <v>0</v>
      </c>
      <c r="AN47" s="85">
        <f t="shared" si="12"/>
        <v>0</v>
      </c>
      <c r="AO47" s="85">
        <f t="shared" si="13"/>
        <v>0</v>
      </c>
      <c r="AP47" s="85">
        <f t="shared" si="14"/>
        <v>0</v>
      </c>
      <c r="AQ47" s="85">
        <f t="shared" si="15"/>
        <v>0</v>
      </c>
      <c r="AR47" s="85">
        <f t="shared" si="16"/>
        <v>0</v>
      </c>
      <c r="AS47" s="85">
        <f t="shared" si="17"/>
        <v>0</v>
      </c>
      <c r="AT47" s="85">
        <f t="shared" si="18"/>
        <v>0</v>
      </c>
      <c r="AU47" s="85">
        <f t="shared" si="19"/>
        <v>0</v>
      </c>
      <c r="AV47" s="86">
        <f t="shared" si="20"/>
        <v>0</v>
      </c>
      <c r="AW47" s="40"/>
      <c r="AX47" s="81"/>
      <c r="AY47" s="82"/>
      <c r="AZ47" s="82"/>
      <c r="BA47" s="82"/>
      <c r="BB47" s="83"/>
      <c r="BC47" s="84">
        <f t="shared" si="21"/>
        <v>0</v>
      </c>
      <c r="BD47" s="85"/>
      <c r="BE47" s="85"/>
      <c r="BF47" s="85"/>
      <c r="BG47" s="85"/>
      <c r="BH47" s="85"/>
      <c r="BI47" s="85"/>
      <c r="BJ47" s="85"/>
      <c r="BK47" s="85"/>
      <c r="BL47" s="86"/>
    </row>
    <row r="48" spans="1:64" ht="23.25">
      <c r="A48" s="39"/>
      <c r="B48" s="69" t="s">
        <v>172</v>
      </c>
      <c r="C48" s="70" t="s">
        <v>172</v>
      </c>
      <c r="D48" s="71" t="s">
        <v>172</v>
      </c>
      <c r="E48" s="72" t="s">
        <v>171</v>
      </c>
      <c r="F48" s="73" t="s">
        <v>171</v>
      </c>
      <c r="G48" s="73" t="s">
        <v>171</v>
      </c>
      <c r="H48" s="73" t="s">
        <v>171</v>
      </c>
      <c r="I48" s="73" t="s">
        <v>171</v>
      </c>
      <c r="J48" s="73" t="s">
        <v>171</v>
      </c>
      <c r="K48" s="73" t="s">
        <v>171</v>
      </c>
      <c r="L48" s="73" t="s">
        <v>171</v>
      </c>
      <c r="M48" s="73" t="s">
        <v>171</v>
      </c>
      <c r="N48" s="73" t="s">
        <v>171</v>
      </c>
      <c r="O48" s="73" t="s">
        <v>171</v>
      </c>
      <c r="P48" s="73" t="s">
        <v>171</v>
      </c>
      <c r="Q48" s="73" t="s">
        <v>171</v>
      </c>
      <c r="R48" s="73" t="s">
        <v>171</v>
      </c>
      <c r="S48" s="73" t="s">
        <v>171</v>
      </c>
      <c r="T48" s="73" t="s">
        <v>171</v>
      </c>
      <c r="U48" s="73" t="s">
        <v>171</v>
      </c>
      <c r="V48" s="73" t="s">
        <v>171</v>
      </c>
      <c r="W48" s="73" t="s">
        <v>171</v>
      </c>
      <c r="X48" s="73" t="s">
        <v>171</v>
      </c>
      <c r="Y48" s="74" t="s">
        <v>171</v>
      </c>
      <c r="Z48" s="75" t="s">
        <v>57</v>
      </c>
      <c r="AA48" s="76" t="s">
        <v>57</v>
      </c>
      <c r="AB48" s="76" t="s">
        <v>57</v>
      </c>
      <c r="AC48" s="77" t="s">
        <v>57</v>
      </c>
      <c r="AD48" s="78">
        <v>0</v>
      </c>
      <c r="AE48" s="79">
        <v>0</v>
      </c>
      <c r="AF48" s="79">
        <v>0</v>
      </c>
      <c r="AG48" s="80">
        <v>0</v>
      </c>
      <c r="AH48" s="81"/>
      <c r="AI48" s="82"/>
      <c r="AJ48" s="82"/>
      <c r="AK48" s="82"/>
      <c r="AL48" s="83"/>
      <c r="AM48" s="84">
        <f t="shared" si="11"/>
        <v>0</v>
      </c>
      <c r="AN48" s="85">
        <f t="shared" si="12"/>
        <v>0</v>
      </c>
      <c r="AO48" s="85">
        <f t="shared" si="13"/>
        <v>0</v>
      </c>
      <c r="AP48" s="85">
        <f t="shared" si="14"/>
        <v>0</v>
      </c>
      <c r="AQ48" s="85">
        <f t="shared" si="15"/>
        <v>0</v>
      </c>
      <c r="AR48" s="85">
        <f t="shared" si="16"/>
        <v>0</v>
      </c>
      <c r="AS48" s="85">
        <f t="shared" si="17"/>
        <v>0</v>
      </c>
      <c r="AT48" s="85">
        <f t="shared" si="18"/>
        <v>0</v>
      </c>
      <c r="AU48" s="85">
        <f t="shared" si="19"/>
        <v>0</v>
      </c>
      <c r="AV48" s="86">
        <f t="shared" si="20"/>
        <v>0</v>
      </c>
      <c r="AW48" s="40"/>
      <c r="AX48" s="81"/>
      <c r="AY48" s="82"/>
      <c r="AZ48" s="82"/>
      <c r="BA48" s="82"/>
      <c r="BB48" s="83"/>
      <c r="BC48" s="84">
        <f t="shared" si="21"/>
        <v>0</v>
      </c>
      <c r="BD48" s="85"/>
      <c r="BE48" s="85"/>
      <c r="BF48" s="85"/>
      <c r="BG48" s="85"/>
      <c r="BH48" s="85"/>
      <c r="BI48" s="85"/>
      <c r="BJ48" s="85"/>
      <c r="BK48" s="85"/>
      <c r="BL48" s="86"/>
    </row>
    <row r="49" spans="1:64" ht="23.25">
      <c r="A49" s="39"/>
      <c r="B49" s="69" t="s">
        <v>170</v>
      </c>
      <c r="C49" s="70" t="s">
        <v>170</v>
      </c>
      <c r="D49" s="71" t="s">
        <v>170</v>
      </c>
      <c r="E49" s="72" t="s">
        <v>169</v>
      </c>
      <c r="F49" s="73" t="s">
        <v>169</v>
      </c>
      <c r="G49" s="73" t="s">
        <v>169</v>
      </c>
      <c r="H49" s="73" t="s">
        <v>169</v>
      </c>
      <c r="I49" s="73" t="s">
        <v>169</v>
      </c>
      <c r="J49" s="73" t="s">
        <v>169</v>
      </c>
      <c r="K49" s="73" t="s">
        <v>169</v>
      </c>
      <c r="L49" s="73" t="s">
        <v>169</v>
      </c>
      <c r="M49" s="73" t="s">
        <v>169</v>
      </c>
      <c r="N49" s="73" t="s">
        <v>169</v>
      </c>
      <c r="O49" s="73" t="s">
        <v>169</v>
      </c>
      <c r="P49" s="73" t="s">
        <v>169</v>
      </c>
      <c r="Q49" s="73" t="s">
        <v>169</v>
      </c>
      <c r="R49" s="73" t="s">
        <v>169</v>
      </c>
      <c r="S49" s="73" t="s">
        <v>169</v>
      </c>
      <c r="T49" s="73" t="s">
        <v>169</v>
      </c>
      <c r="U49" s="73" t="s">
        <v>169</v>
      </c>
      <c r="V49" s="73" t="s">
        <v>169</v>
      </c>
      <c r="W49" s="73" t="s">
        <v>169</v>
      </c>
      <c r="X49" s="73" t="s">
        <v>169</v>
      </c>
      <c r="Y49" s="74" t="s">
        <v>169</v>
      </c>
      <c r="Z49" s="75" t="s">
        <v>57</v>
      </c>
      <c r="AA49" s="76" t="s">
        <v>57</v>
      </c>
      <c r="AB49" s="76" t="s">
        <v>57</v>
      </c>
      <c r="AC49" s="77" t="s">
        <v>57</v>
      </c>
      <c r="AD49" s="78">
        <v>945.79041893187002</v>
      </c>
      <c r="AE49" s="79">
        <v>945.79041893187002</v>
      </c>
      <c r="AF49" s="79">
        <v>945.79041893187002</v>
      </c>
      <c r="AG49" s="80">
        <v>945.79041893187002</v>
      </c>
      <c r="AH49" s="81"/>
      <c r="AI49" s="82"/>
      <c r="AJ49" s="82"/>
      <c r="AK49" s="82"/>
      <c r="AL49" s="83"/>
      <c r="AM49" s="84">
        <f t="shared" si="11"/>
        <v>0</v>
      </c>
      <c r="AN49" s="85">
        <f t="shared" si="12"/>
        <v>0</v>
      </c>
      <c r="AO49" s="85">
        <f t="shared" si="13"/>
        <v>0</v>
      </c>
      <c r="AP49" s="85">
        <f t="shared" si="14"/>
        <v>0</v>
      </c>
      <c r="AQ49" s="85">
        <f t="shared" si="15"/>
        <v>0</v>
      </c>
      <c r="AR49" s="85">
        <f t="shared" si="16"/>
        <v>0</v>
      </c>
      <c r="AS49" s="85">
        <f t="shared" si="17"/>
        <v>0</v>
      </c>
      <c r="AT49" s="85">
        <f t="shared" si="18"/>
        <v>0</v>
      </c>
      <c r="AU49" s="85">
        <f t="shared" si="19"/>
        <v>0</v>
      </c>
      <c r="AV49" s="86">
        <f t="shared" si="20"/>
        <v>0</v>
      </c>
      <c r="AW49" s="40"/>
      <c r="AX49" s="81"/>
      <c r="AY49" s="82"/>
      <c r="AZ49" s="82"/>
      <c r="BA49" s="82"/>
      <c r="BB49" s="83"/>
      <c r="BC49" s="84">
        <f t="shared" si="21"/>
        <v>0</v>
      </c>
      <c r="BD49" s="85"/>
      <c r="BE49" s="85"/>
      <c r="BF49" s="85"/>
      <c r="BG49" s="85"/>
      <c r="BH49" s="85"/>
      <c r="BI49" s="85"/>
      <c r="BJ49" s="85"/>
      <c r="BK49" s="85"/>
      <c r="BL49" s="86"/>
    </row>
    <row r="50" spans="1:64" ht="23.25">
      <c r="A50" s="39"/>
      <c r="B50" s="69" t="s">
        <v>168</v>
      </c>
      <c r="C50" s="70" t="s">
        <v>168</v>
      </c>
      <c r="D50" s="71" t="s">
        <v>168</v>
      </c>
      <c r="E50" s="72" t="s">
        <v>167</v>
      </c>
      <c r="F50" s="73" t="s">
        <v>167</v>
      </c>
      <c r="G50" s="73" t="s">
        <v>167</v>
      </c>
      <c r="H50" s="73" t="s">
        <v>167</v>
      </c>
      <c r="I50" s="73" t="s">
        <v>167</v>
      </c>
      <c r="J50" s="73" t="s">
        <v>167</v>
      </c>
      <c r="K50" s="73" t="s">
        <v>167</v>
      </c>
      <c r="L50" s="73" t="s">
        <v>167</v>
      </c>
      <c r="M50" s="73" t="s">
        <v>167</v>
      </c>
      <c r="N50" s="73" t="s">
        <v>167</v>
      </c>
      <c r="O50" s="73" t="s">
        <v>167</v>
      </c>
      <c r="P50" s="73" t="s">
        <v>167</v>
      </c>
      <c r="Q50" s="73" t="s">
        <v>167</v>
      </c>
      <c r="R50" s="73" t="s">
        <v>167</v>
      </c>
      <c r="S50" s="73" t="s">
        <v>167</v>
      </c>
      <c r="T50" s="73" t="s">
        <v>167</v>
      </c>
      <c r="U50" s="73" t="s">
        <v>167</v>
      </c>
      <c r="V50" s="73" t="s">
        <v>167</v>
      </c>
      <c r="W50" s="73" t="s">
        <v>167</v>
      </c>
      <c r="X50" s="73" t="s">
        <v>167</v>
      </c>
      <c r="Y50" s="74" t="s">
        <v>167</v>
      </c>
      <c r="Z50" s="75" t="s">
        <v>57</v>
      </c>
      <c r="AA50" s="76" t="s">
        <v>57</v>
      </c>
      <c r="AB50" s="76" t="s">
        <v>57</v>
      </c>
      <c r="AC50" s="77" t="s">
        <v>57</v>
      </c>
      <c r="AD50" s="78">
        <v>201.2923579430076</v>
      </c>
      <c r="AE50" s="79">
        <v>201.2923579430076</v>
      </c>
      <c r="AF50" s="79">
        <v>201.2923579430076</v>
      </c>
      <c r="AG50" s="80">
        <v>201.2923579430076</v>
      </c>
      <c r="AH50" s="81"/>
      <c r="AI50" s="82"/>
      <c r="AJ50" s="82"/>
      <c r="AK50" s="82"/>
      <c r="AL50" s="83"/>
      <c r="AM50" s="84">
        <f t="shared" si="11"/>
        <v>0</v>
      </c>
      <c r="AN50" s="85">
        <f t="shared" si="12"/>
        <v>0</v>
      </c>
      <c r="AO50" s="85">
        <f t="shared" si="13"/>
        <v>0</v>
      </c>
      <c r="AP50" s="85">
        <f t="shared" si="14"/>
        <v>0</v>
      </c>
      <c r="AQ50" s="85">
        <f t="shared" si="15"/>
        <v>0</v>
      </c>
      <c r="AR50" s="85">
        <f t="shared" si="16"/>
        <v>0</v>
      </c>
      <c r="AS50" s="85">
        <f t="shared" si="17"/>
        <v>0</v>
      </c>
      <c r="AT50" s="85">
        <f t="shared" si="18"/>
        <v>0</v>
      </c>
      <c r="AU50" s="85">
        <f t="shared" si="19"/>
        <v>0</v>
      </c>
      <c r="AV50" s="86">
        <f t="shared" si="20"/>
        <v>0</v>
      </c>
      <c r="AW50" s="40"/>
      <c r="AX50" s="81"/>
      <c r="AY50" s="82"/>
      <c r="AZ50" s="82"/>
      <c r="BA50" s="82"/>
      <c r="BB50" s="83"/>
      <c r="BC50" s="84">
        <f t="shared" si="21"/>
        <v>0</v>
      </c>
      <c r="BD50" s="85"/>
      <c r="BE50" s="85"/>
      <c r="BF50" s="85"/>
      <c r="BG50" s="85"/>
      <c r="BH50" s="85"/>
      <c r="BI50" s="85"/>
      <c r="BJ50" s="85"/>
      <c r="BK50" s="85"/>
      <c r="BL50" s="86"/>
    </row>
    <row r="51" spans="1:64" ht="23.25">
      <c r="A51" s="39"/>
      <c r="B51" s="69" t="s">
        <v>166</v>
      </c>
      <c r="C51" s="70" t="s">
        <v>166</v>
      </c>
      <c r="D51" s="71" t="s">
        <v>166</v>
      </c>
      <c r="E51" s="72" t="s">
        <v>165</v>
      </c>
      <c r="F51" s="73" t="s">
        <v>165</v>
      </c>
      <c r="G51" s="73" t="s">
        <v>165</v>
      </c>
      <c r="H51" s="73" t="s">
        <v>165</v>
      </c>
      <c r="I51" s="73" t="s">
        <v>165</v>
      </c>
      <c r="J51" s="73" t="s">
        <v>165</v>
      </c>
      <c r="K51" s="73" t="s">
        <v>165</v>
      </c>
      <c r="L51" s="73" t="s">
        <v>165</v>
      </c>
      <c r="M51" s="73" t="s">
        <v>165</v>
      </c>
      <c r="N51" s="73" t="s">
        <v>165</v>
      </c>
      <c r="O51" s="73" t="s">
        <v>165</v>
      </c>
      <c r="P51" s="73" t="s">
        <v>165</v>
      </c>
      <c r="Q51" s="73" t="s">
        <v>165</v>
      </c>
      <c r="R51" s="73" t="s">
        <v>165</v>
      </c>
      <c r="S51" s="73" t="s">
        <v>165</v>
      </c>
      <c r="T51" s="73" t="s">
        <v>165</v>
      </c>
      <c r="U51" s="73" t="s">
        <v>165</v>
      </c>
      <c r="V51" s="73" t="s">
        <v>165</v>
      </c>
      <c r="W51" s="73" t="s">
        <v>165</v>
      </c>
      <c r="X51" s="73" t="s">
        <v>165</v>
      </c>
      <c r="Y51" s="74" t="s">
        <v>165</v>
      </c>
      <c r="Z51" s="75" t="s">
        <v>57</v>
      </c>
      <c r="AA51" s="76" t="s">
        <v>57</v>
      </c>
      <c r="AB51" s="76" t="s">
        <v>57</v>
      </c>
      <c r="AC51" s="77" t="s">
        <v>57</v>
      </c>
      <c r="AD51" s="78">
        <v>6102.205870497859</v>
      </c>
      <c r="AE51" s="79">
        <v>6102.205870497859</v>
      </c>
      <c r="AF51" s="79">
        <v>6102.205870497859</v>
      </c>
      <c r="AG51" s="80">
        <v>6102.205870497859</v>
      </c>
      <c r="AH51" s="81"/>
      <c r="AI51" s="82"/>
      <c r="AJ51" s="82"/>
      <c r="AK51" s="82"/>
      <c r="AL51" s="83"/>
      <c r="AM51" s="84">
        <f t="shared" si="11"/>
        <v>0</v>
      </c>
      <c r="AN51" s="85">
        <f t="shared" si="12"/>
        <v>0</v>
      </c>
      <c r="AO51" s="85">
        <f t="shared" si="13"/>
        <v>0</v>
      </c>
      <c r="AP51" s="85">
        <f t="shared" si="14"/>
        <v>0</v>
      </c>
      <c r="AQ51" s="85">
        <f t="shared" si="15"/>
        <v>0</v>
      </c>
      <c r="AR51" s="85">
        <f t="shared" si="16"/>
        <v>0</v>
      </c>
      <c r="AS51" s="85">
        <f t="shared" si="17"/>
        <v>0</v>
      </c>
      <c r="AT51" s="85">
        <f t="shared" si="18"/>
        <v>0</v>
      </c>
      <c r="AU51" s="85">
        <f t="shared" si="19"/>
        <v>0</v>
      </c>
      <c r="AV51" s="86">
        <f t="shared" si="20"/>
        <v>0</v>
      </c>
      <c r="AW51" s="40"/>
      <c r="AX51" s="81"/>
      <c r="AY51" s="82"/>
      <c r="AZ51" s="82"/>
      <c r="BA51" s="82"/>
      <c r="BB51" s="83"/>
      <c r="BC51" s="84">
        <f t="shared" si="21"/>
        <v>0</v>
      </c>
      <c r="BD51" s="85"/>
      <c r="BE51" s="85"/>
      <c r="BF51" s="85"/>
      <c r="BG51" s="85"/>
      <c r="BH51" s="85"/>
      <c r="BI51" s="85"/>
      <c r="BJ51" s="85"/>
      <c r="BK51" s="85"/>
      <c r="BL51" s="86"/>
    </row>
    <row r="52" spans="1:64" ht="23.25">
      <c r="A52" s="39"/>
      <c r="B52" s="69" t="s">
        <v>164</v>
      </c>
      <c r="C52" s="70" t="s">
        <v>164</v>
      </c>
      <c r="D52" s="71" t="s">
        <v>164</v>
      </c>
      <c r="E52" s="72" t="s">
        <v>163</v>
      </c>
      <c r="F52" s="73" t="s">
        <v>163</v>
      </c>
      <c r="G52" s="73" t="s">
        <v>163</v>
      </c>
      <c r="H52" s="73" t="s">
        <v>163</v>
      </c>
      <c r="I52" s="73" t="s">
        <v>163</v>
      </c>
      <c r="J52" s="73" t="s">
        <v>163</v>
      </c>
      <c r="K52" s="73" t="s">
        <v>163</v>
      </c>
      <c r="L52" s="73" t="s">
        <v>163</v>
      </c>
      <c r="M52" s="73" t="s">
        <v>163</v>
      </c>
      <c r="N52" s="73" t="s">
        <v>163</v>
      </c>
      <c r="O52" s="73" t="s">
        <v>163</v>
      </c>
      <c r="P52" s="73" t="s">
        <v>163</v>
      </c>
      <c r="Q52" s="73" t="s">
        <v>163</v>
      </c>
      <c r="R52" s="73" t="s">
        <v>163</v>
      </c>
      <c r="S52" s="73" t="s">
        <v>163</v>
      </c>
      <c r="T52" s="73" t="s">
        <v>163</v>
      </c>
      <c r="U52" s="73" t="s">
        <v>163</v>
      </c>
      <c r="V52" s="73" t="s">
        <v>163</v>
      </c>
      <c r="W52" s="73" t="s">
        <v>163</v>
      </c>
      <c r="X52" s="73" t="s">
        <v>163</v>
      </c>
      <c r="Y52" s="74" t="s">
        <v>163</v>
      </c>
      <c r="Z52" s="75" t="s">
        <v>57</v>
      </c>
      <c r="AA52" s="76" t="s">
        <v>57</v>
      </c>
      <c r="AB52" s="76" t="s">
        <v>57</v>
      </c>
      <c r="AC52" s="77" t="s">
        <v>57</v>
      </c>
      <c r="AD52" s="78">
        <v>8007.8540624999996</v>
      </c>
      <c r="AE52" s="79">
        <v>8007.8540624999996</v>
      </c>
      <c r="AF52" s="79">
        <v>8007.8540624999996</v>
      </c>
      <c r="AG52" s="80">
        <v>8007.8540624999996</v>
      </c>
      <c r="AH52" s="81"/>
      <c r="AI52" s="82"/>
      <c r="AJ52" s="82"/>
      <c r="AK52" s="82"/>
      <c r="AL52" s="83"/>
      <c r="AM52" s="84">
        <f t="shared" si="11"/>
        <v>0</v>
      </c>
      <c r="AN52" s="85">
        <f t="shared" si="12"/>
        <v>0</v>
      </c>
      <c r="AO52" s="85">
        <f t="shared" si="13"/>
        <v>0</v>
      </c>
      <c r="AP52" s="85">
        <f t="shared" si="14"/>
        <v>0</v>
      </c>
      <c r="AQ52" s="85">
        <f t="shared" si="15"/>
        <v>0</v>
      </c>
      <c r="AR52" s="85">
        <f t="shared" si="16"/>
        <v>0</v>
      </c>
      <c r="AS52" s="85">
        <f t="shared" si="17"/>
        <v>0</v>
      </c>
      <c r="AT52" s="85">
        <f t="shared" si="18"/>
        <v>0</v>
      </c>
      <c r="AU52" s="85">
        <f t="shared" si="19"/>
        <v>0</v>
      </c>
      <c r="AV52" s="86">
        <f t="shared" si="20"/>
        <v>0</v>
      </c>
      <c r="AW52" s="40"/>
      <c r="AX52" s="81"/>
      <c r="AY52" s="82"/>
      <c r="AZ52" s="82"/>
      <c r="BA52" s="82"/>
      <c r="BB52" s="83"/>
      <c r="BC52" s="84">
        <f t="shared" si="21"/>
        <v>0</v>
      </c>
      <c r="BD52" s="85"/>
      <c r="BE52" s="85"/>
      <c r="BF52" s="85"/>
      <c r="BG52" s="85"/>
      <c r="BH52" s="85"/>
      <c r="BI52" s="85"/>
      <c r="BJ52" s="85"/>
      <c r="BK52" s="85"/>
      <c r="BL52" s="86"/>
    </row>
    <row r="53" spans="1:64" ht="23.25">
      <c r="A53" s="1"/>
      <c r="B53" s="69" t="s">
        <v>162</v>
      </c>
      <c r="C53" s="70" t="s">
        <v>162</v>
      </c>
      <c r="D53" s="71" t="s">
        <v>162</v>
      </c>
      <c r="E53" s="72" t="s">
        <v>161</v>
      </c>
      <c r="F53" s="73" t="s">
        <v>161</v>
      </c>
      <c r="G53" s="73" t="s">
        <v>161</v>
      </c>
      <c r="H53" s="73" t="s">
        <v>161</v>
      </c>
      <c r="I53" s="73" t="s">
        <v>161</v>
      </c>
      <c r="J53" s="73" t="s">
        <v>161</v>
      </c>
      <c r="K53" s="73" t="s">
        <v>161</v>
      </c>
      <c r="L53" s="73" t="s">
        <v>161</v>
      </c>
      <c r="M53" s="73" t="s">
        <v>161</v>
      </c>
      <c r="N53" s="73" t="s">
        <v>161</v>
      </c>
      <c r="O53" s="73" t="s">
        <v>161</v>
      </c>
      <c r="P53" s="73" t="s">
        <v>161</v>
      </c>
      <c r="Q53" s="73" t="s">
        <v>161</v>
      </c>
      <c r="R53" s="73" t="s">
        <v>161</v>
      </c>
      <c r="S53" s="73" t="s">
        <v>161</v>
      </c>
      <c r="T53" s="73" t="s">
        <v>161</v>
      </c>
      <c r="U53" s="73" t="s">
        <v>161</v>
      </c>
      <c r="V53" s="73" t="s">
        <v>161</v>
      </c>
      <c r="W53" s="73" t="s">
        <v>161</v>
      </c>
      <c r="X53" s="73" t="s">
        <v>161</v>
      </c>
      <c r="Y53" s="74" t="s">
        <v>161</v>
      </c>
      <c r="Z53" s="75" t="s">
        <v>57</v>
      </c>
      <c r="AA53" s="76" t="s">
        <v>57</v>
      </c>
      <c r="AB53" s="76" t="s">
        <v>57</v>
      </c>
      <c r="AC53" s="77" t="s">
        <v>57</v>
      </c>
      <c r="AD53" s="78">
        <v>9682.1037592541998</v>
      </c>
      <c r="AE53" s="79">
        <v>9682.1037592541998</v>
      </c>
      <c r="AF53" s="79">
        <v>9682.1037592541998</v>
      </c>
      <c r="AG53" s="80">
        <v>9682.1037592541998</v>
      </c>
      <c r="AH53" s="81"/>
      <c r="AI53" s="82"/>
      <c r="AJ53" s="82"/>
      <c r="AK53" s="82"/>
      <c r="AL53" s="83"/>
      <c r="AM53" s="84">
        <f t="shared" si="11"/>
        <v>0</v>
      </c>
      <c r="AN53" s="85">
        <f t="shared" si="12"/>
        <v>0</v>
      </c>
      <c r="AO53" s="85">
        <f t="shared" si="13"/>
        <v>0</v>
      </c>
      <c r="AP53" s="85">
        <f t="shared" si="14"/>
        <v>0</v>
      </c>
      <c r="AQ53" s="85">
        <f t="shared" si="15"/>
        <v>0</v>
      </c>
      <c r="AR53" s="85">
        <f t="shared" si="16"/>
        <v>0</v>
      </c>
      <c r="AS53" s="85">
        <f t="shared" si="17"/>
        <v>0</v>
      </c>
      <c r="AT53" s="85">
        <f t="shared" si="18"/>
        <v>0</v>
      </c>
      <c r="AU53" s="85">
        <f t="shared" si="19"/>
        <v>0</v>
      </c>
      <c r="AV53" s="86">
        <f t="shared" si="20"/>
        <v>0</v>
      </c>
      <c r="AW53" s="1"/>
      <c r="AX53" s="81"/>
      <c r="AY53" s="82"/>
      <c r="AZ53" s="82"/>
      <c r="BA53" s="82"/>
      <c r="BB53" s="83"/>
      <c r="BC53" s="84">
        <f t="shared" si="21"/>
        <v>0</v>
      </c>
      <c r="BD53" s="85"/>
      <c r="BE53" s="85"/>
      <c r="BF53" s="85"/>
      <c r="BG53" s="85"/>
      <c r="BH53" s="85"/>
      <c r="BI53" s="85"/>
      <c r="BJ53" s="85"/>
      <c r="BK53" s="85"/>
      <c r="BL53" s="86"/>
    </row>
    <row r="54" spans="1:64" ht="23.25">
      <c r="A54" s="1"/>
      <c r="B54" s="69" t="s">
        <v>160</v>
      </c>
      <c r="C54" s="70" t="s">
        <v>160</v>
      </c>
      <c r="D54" s="71" t="s">
        <v>160</v>
      </c>
      <c r="E54" s="72" t="s">
        <v>159</v>
      </c>
      <c r="F54" s="73" t="s">
        <v>159</v>
      </c>
      <c r="G54" s="73" t="s">
        <v>159</v>
      </c>
      <c r="H54" s="73" t="s">
        <v>159</v>
      </c>
      <c r="I54" s="73" t="s">
        <v>159</v>
      </c>
      <c r="J54" s="73" t="s">
        <v>159</v>
      </c>
      <c r="K54" s="73" t="s">
        <v>159</v>
      </c>
      <c r="L54" s="73" t="s">
        <v>159</v>
      </c>
      <c r="M54" s="73" t="s">
        <v>159</v>
      </c>
      <c r="N54" s="73" t="s">
        <v>159</v>
      </c>
      <c r="O54" s="73" t="s">
        <v>159</v>
      </c>
      <c r="P54" s="73" t="s">
        <v>159</v>
      </c>
      <c r="Q54" s="73" t="s">
        <v>159</v>
      </c>
      <c r="R54" s="73" t="s">
        <v>159</v>
      </c>
      <c r="S54" s="73" t="s">
        <v>159</v>
      </c>
      <c r="T54" s="73" t="s">
        <v>159</v>
      </c>
      <c r="U54" s="73" t="s">
        <v>159</v>
      </c>
      <c r="V54" s="73" t="s">
        <v>159</v>
      </c>
      <c r="W54" s="73" t="s">
        <v>159</v>
      </c>
      <c r="X54" s="73" t="s">
        <v>159</v>
      </c>
      <c r="Y54" s="74" t="s">
        <v>159</v>
      </c>
      <c r="Z54" s="75" t="s">
        <v>57</v>
      </c>
      <c r="AA54" s="76" t="s">
        <v>57</v>
      </c>
      <c r="AB54" s="76" t="s">
        <v>57</v>
      </c>
      <c r="AC54" s="77" t="s">
        <v>57</v>
      </c>
      <c r="AD54" s="78">
        <v>1100.8984966007683</v>
      </c>
      <c r="AE54" s="79">
        <v>1100.8984966007683</v>
      </c>
      <c r="AF54" s="79">
        <v>1100.8984966007683</v>
      </c>
      <c r="AG54" s="80">
        <v>1100.8984966007683</v>
      </c>
      <c r="AH54" s="81"/>
      <c r="AI54" s="82"/>
      <c r="AJ54" s="82"/>
      <c r="AK54" s="82"/>
      <c r="AL54" s="83"/>
      <c r="AM54" s="84">
        <f t="shared" si="11"/>
        <v>0</v>
      </c>
      <c r="AN54" s="85">
        <f t="shared" si="12"/>
        <v>0</v>
      </c>
      <c r="AO54" s="85">
        <f t="shared" si="13"/>
        <v>0</v>
      </c>
      <c r="AP54" s="85">
        <f t="shared" si="14"/>
        <v>0</v>
      </c>
      <c r="AQ54" s="85">
        <f t="shared" si="15"/>
        <v>0</v>
      </c>
      <c r="AR54" s="85">
        <f t="shared" si="16"/>
        <v>0</v>
      </c>
      <c r="AS54" s="85">
        <f t="shared" si="17"/>
        <v>0</v>
      </c>
      <c r="AT54" s="85">
        <f t="shared" si="18"/>
        <v>0</v>
      </c>
      <c r="AU54" s="85">
        <f t="shared" si="19"/>
        <v>0</v>
      </c>
      <c r="AV54" s="86">
        <f t="shared" si="20"/>
        <v>0</v>
      </c>
      <c r="AW54" s="1"/>
      <c r="AX54" s="81"/>
      <c r="AY54" s="82"/>
      <c r="AZ54" s="82"/>
      <c r="BA54" s="82"/>
      <c r="BB54" s="83"/>
      <c r="BC54" s="84">
        <f t="shared" si="21"/>
        <v>0</v>
      </c>
      <c r="BD54" s="85"/>
      <c r="BE54" s="85"/>
      <c r="BF54" s="85"/>
      <c r="BG54" s="85"/>
      <c r="BH54" s="85"/>
      <c r="BI54" s="85"/>
      <c r="BJ54" s="85"/>
      <c r="BK54" s="85"/>
      <c r="BL54" s="86"/>
    </row>
    <row r="55" spans="1:64" ht="23.25">
      <c r="A55" s="1"/>
      <c r="B55" s="69" t="s">
        <v>158</v>
      </c>
      <c r="C55" s="70" t="s">
        <v>158</v>
      </c>
      <c r="D55" s="71" t="s">
        <v>158</v>
      </c>
      <c r="E55" s="72" t="s">
        <v>157</v>
      </c>
      <c r="F55" s="73" t="s">
        <v>157</v>
      </c>
      <c r="G55" s="73" t="s">
        <v>157</v>
      </c>
      <c r="H55" s="73" t="s">
        <v>157</v>
      </c>
      <c r="I55" s="73" t="s">
        <v>157</v>
      </c>
      <c r="J55" s="73" t="s">
        <v>157</v>
      </c>
      <c r="K55" s="73" t="s">
        <v>157</v>
      </c>
      <c r="L55" s="73" t="s">
        <v>157</v>
      </c>
      <c r="M55" s="73" t="s">
        <v>157</v>
      </c>
      <c r="N55" s="73" t="s">
        <v>157</v>
      </c>
      <c r="O55" s="73" t="s">
        <v>157</v>
      </c>
      <c r="P55" s="73" t="s">
        <v>157</v>
      </c>
      <c r="Q55" s="73" t="s">
        <v>157</v>
      </c>
      <c r="R55" s="73" t="s">
        <v>157</v>
      </c>
      <c r="S55" s="73" t="s">
        <v>157</v>
      </c>
      <c r="T55" s="73" t="s">
        <v>157</v>
      </c>
      <c r="U55" s="73" t="s">
        <v>157</v>
      </c>
      <c r="V55" s="73" t="s">
        <v>157</v>
      </c>
      <c r="W55" s="73" t="s">
        <v>157</v>
      </c>
      <c r="X55" s="73" t="s">
        <v>157</v>
      </c>
      <c r="Y55" s="74" t="s">
        <v>157</v>
      </c>
      <c r="Z55" s="75" t="s">
        <v>57</v>
      </c>
      <c r="AA55" s="76" t="s">
        <v>57</v>
      </c>
      <c r="AB55" s="76" t="s">
        <v>57</v>
      </c>
      <c r="AC55" s="77" t="s">
        <v>57</v>
      </c>
      <c r="AD55" s="78">
        <v>3527.8759172396894</v>
      </c>
      <c r="AE55" s="79">
        <v>3527.8759172396894</v>
      </c>
      <c r="AF55" s="79">
        <v>3527.8759172396894</v>
      </c>
      <c r="AG55" s="80">
        <v>3527.8759172396894</v>
      </c>
      <c r="AH55" s="81"/>
      <c r="AI55" s="82"/>
      <c r="AJ55" s="82"/>
      <c r="AK55" s="82"/>
      <c r="AL55" s="83"/>
      <c r="AM55" s="84">
        <f t="shared" si="11"/>
        <v>0</v>
      </c>
      <c r="AN55" s="85">
        <f t="shared" si="12"/>
        <v>0</v>
      </c>
      <c r="AO55" s="85">
        <f t="shared" si="13"/>
        <v>0</v>
      </c>
      <c r="AP55" s="85">
        <f t="shared" si="14"/>
        <v>0</v>
      </c>
      <c r="AQ55" s="85">
        <f t="shared" si="15"/>
        <v>0</v>
      </c>
      <c r="AR55" s="85">
        <f t="shared" si="16"/>
        <v>0</v>
      </c>
      <c r="AS55" s="85">
        <f t="shared" si="17"/>
        <v>0</v>
      </c>
      <c r="AT55" s="85">
        <f t="shared" si="18"/>
        <v>0</v>
      </c>
      <c r="AU55" s="85">
        <f t="shared" si="19"/>
        <v>0</v>
      </c>
      <c r="AV55" s="86">
        <f t="shared" si="20"/>
        <v>0</v>
      </c>
      <c r="AW55" s="1"/>
      <c r="AX55" s="81"/>
      <c r="AY55" s="82"/>
      <c r="AZ55" s="82"/>
      <c r="BA55" s="82"/>
      <c r="BB55" s="83"/>
      <c r="BC55" s="84">
        <f t="shared" si="21"/>
        <v>0</v>
      </c>
      <c r="BD55" s="85"/>
      <c r="BE55" s="85"/>
      <c r="BF55" s="85"/>
      <c r="BG55" s="85"/>
      <c r="BH55" s="85"/>
      <c r="BI55" s="85"/>
      <c r="BJ55" s="85"/>
      <c r="BK55" s="85"/>
      <c r="BL55" s="86"/>
    </row>
    <row r="56" spans="1:64" ht="23.25">
      <c r="A56" s="1"/>
      <c r="B56" s="69" t="s">
        <v>156</v>
      </c>
      <c r="C56" s="70" t="s">
        <v>156</v>
      </c>
      <c r="D56" s="71" t="s">
        <v>156</v>
      </c>
      <c r="E56" s="72" t="s">
        <v>155</v>
      </c>
      <c r="F56" s="73" t="s">
        <v>155</v>
      </c>
      <c r="G56" s="73" t="s">
        <v>155</v>
      </c>
      <c r="H56" s="73" t="s">
        <v>155</v>
      </c>
      <c r="I56" s="73" t="s">
        <v>155</v>
      </c>
      <c r="J56" s="73" t="s">
        <v>155</v>
      </c>
      <c r="K56" s="73" t="s">
        <v>155</v>
      </c>
      <c r="L56" s="73" t="s">
        <v>155</v>
      </c>
      <c r="M56" s="73" t="s">
        <v>155</v>
      </c>
      <c r="N56" s="73" t="s">
        <v>155</v>
      </c>
      <c r="O56" s="73" t="s">
        <v>155</v>
      </c>
      <c r="P56" s="73" t="s">
        <v>155</v>
      </c>
      <c r="Q56" s="73" t="s">
        <v>155</v>
      </c>
      <c r="R56" s="73" t="s">
        <v>155</v>
      </c>
      <c r="S56" s="73" t="s">
        <v>155</v>
      </c>
      <c r="T56" s="73" t="s">
        <v>155</v>
      </c>
      <c r="U56" s="73" t="s">
        <v>155</v>
      </c>
      <c r="V56" s="73" t="s">
        <v>155</v>
      </c>
      <c r="W56" s="73" t="s">
        <v>155</v>
      </c>
      <c r="X56" s="73" t="s">
        <v>155</v>
      </c>
      <c r="Y56" s="74" t="s">
        <v>155</v>
      </c>
      <c r="Z56" s="75" t="s">
        <v>57</v>
      </c>
      <c r="AA56" s="76" t="s">
        <v>57</v>
      </c>
      <c r="AB56" s="76" t="s">
        <v>57</v>
      </c>
      <c r="AC56" s="77" t="s">
        <v>57</v>
      </c>
      <c r="AD56" s="78">
        <v>1819.8315941348801</v>
      </c>
      <c r="AE56" s="79">
        <v>1819.8315941348801</v>
      </c>
      <c r="AF56" s="79">
        <v>1819.8315941348801</v>
      </c>
      <c r="AG56" s="80">
        <v>1819.8315941348801</v>
      </c>
      <c r="AH56" s="81"/>
      <c r="AI56" s="82"/>
      <c r="AJ56" s="82"/>
      <c r="AK56" s="82"/>
      <c r="AL56" s="83"/>
      <c r="AM56" s="84">
        <f t="shared" si="11"/>
        <v>0</v>
      </c>
      <c r="AN56" s="85">
        <f t="shared" si="12"/>
        <v>0</v>
      </c>
      <c r="AO56" s="85">
        <f t="shared" si="13"/>
        <v>0</v>
      </c>
      <c r="AP56" s="85">
        <f t="shared" si="14"/>
        <v>0</v>
      </c>
      <c r="AQ56" s="85">
        <f t="shared" si="15"/>
        <v>0</v>
      </c>
      <c r="AR56" s="85">
        <f t="shared" si="16"/>
        <v>0</v>
      </c>
      <c r="AS56" s="85">
        <f t="shared" si="17"/>
        <v>0</v>
      </c>
      <c r="AT56" s="85">
        <f t="shared" si="18"/>
        <v>0</v>
      </c>
      <c r="AU56" s="85">
        <f t="shared" si="19"/>
        <v>0</v>
      </c>
      <c r="AV56" s="86">
        <f t="shared" si="20"/>
        <v>0</v>
      </c>
      <c r="AW56" s="1"/>
      <c r="AX56" s="81"/>
      <c r="AY56" s="82"/>
      <c r="AZ56" s="82"/>
      <c r="BA56" s="82"/>
      <c r="BB56" s="83"/>
      <c r="BC56" s="84">
        <f t="shared" si="21"/>
        <v>0</v>
      </c>
      <c r="BD56" s="85"/>
      <c r="BE56" s="85"/>
      <c r="BF56" s="85"/>
      <c r="BG56" s="85"/>
      <c r="BH56" s="85"/>
      <c r="BI56" s="85"/>
      <c r="BJ56" s="85"/>
      <c r="BK56" s="85"/>
      <c r="BL56" s="86"/>
    </row>
    <row r="57" spans="1:64" ht="23.25">
      <c r="A57" s="1"/>
      <c r="B57" s="69" t="s">
        <v>154</v>
      </c>
      <c r="C57" s="70" t="s">
        <v>154</v>
      </c>
      <c r="D57" s="71" t="s">
        <v>154</v>
      </c>
      <c r="E57" s="72" t="s">
        <v>153</v>
      </c>
      <c r="F57" s="73" t="s">
        <v>152</v>
      </c>
      <c r="G57" s="73" t="s">
        <v>152</v>
      </c>
      <c r="H57" s="73" t="s">
        <v>152</v>
      </c>
      <c r="I57" s="73" t="s">
        <v>152</v>
      </c>
      <c r="J57" s="73" t="s">
        <v>152</v>
      </c>
      <c r="K57" s="73" t="s">
        <v>152</v>
      </c>
      <c r="L57" s="73" t="s">
        <v>152</v>
      </c>
      <c r="M57" s="73" t="s">
        <v>152</v>
      </c>
      <c r="N57" s="73" t="s">
        <v>152</v>
      </c>
      <c r="O57" s="73" t="s">
        <v>152</v>
      </c>
      <c r="P57" s="73" t="s">
        <v>152</v>
      </c>
      <c r="Q57" s="73" t="s">
        <v>152</v>
      </c>
      <c r="R57" s="73" t="s">
        <v>152</v>
      </c>
      <c r="S57" s="73" t="s">
        <v>152</v>
      </c>
      <c r="T57" s="73" t="s">
        <v>152</v>
      </c>
      <c r="U57" s="73" t="s">
        <v>152</v>
      </c>
      <c r="V57" s="73" t="s">
        <v>152</v>
      </c>
      <c r="W57" s="73" t="s">
        <v>152</v>
      </c>
      <c r="X57" s="73" t="s">
        <v>152</v>
      </c>
      <c r="Y57" s="74" t="s">
        <v>152</v>
      </c>
      <c r="Z57" s="75" t="s">
        <v>57</v>
      </c>
      <c r="AA57" s="76" t="s">
        <v>57</v>
      </c>
      <c r="AB57" s="76" t="s">
        <v>57</v>
      </c>
      <c r="AC57" s="77" t="s">
        <v>57</v>
      </c>
      <c r="AD57" s="78">
        <v>2413.6946859633199</v>
      </c>
      <c r="AE57" s="79">
        <v>2413.6946859633199</v>
      </c>
      <c r="AF57" s="79">
        <v>2413.6946859633199</v>
      </c>
      <c r="AG57" s="80">
        <v>2413.6946859633199</v>
      </c>
      <c r="AH57" s="81"/>
      <c r="AI57" s="82"/>
      <c r="AJ57" s="82"/>
      <c r="AK57" s="82"/>
      <c r="AL57" s="83"/>
      <c r="AM57" s="84">
        <f t="shared" si="11"/>
        <v>0</v>
      </c>
      <c r="AN57" s="85">
        <f t="shared" si="12"/>
        <v>0</v>
      </c>
      <c r="AO57" s="85">
        <f t="shared" si="13"/>
        <v>0</v>
      </c>
      <c r="AP57" s="85">
        <f t="shared" si="14"/>
        <v>0</v>
      </c>
      <c r="AQ57" s="85">
        <f t="shared" si="15"/>
        <v>0</v>
      </c>
      <c r="AR57" s="85">
        <f t="shared" si="16"/>
        <v>0</v>
      </c>
      <c r="AS57" s="85">
        <f t="shared" si="17"/>
        <v>0</v>
      </c>
      <c r="AT57" s="85">
        <f t="shared" si="18"/>
        <v>0</v>
      </c>
      <c r="AU57" s="85">
        <f t="shared" si="19"/>
        <v>0</v>
      </c>
      <c r="AV57" s="86">
        <f t="shared" si="20"/>
        <v>0</v>
      </c>
      <c r="AW57" s="1"/>
      <c r="AX57" s="81"/>
      <c r="AY57" s="82"/>
      <c r="AZ57" s="82"/>
      <c r="BA57" s="82"/>
      <c r="BB57" s="83"/>
      <c r="BC57" s="84">
        <f t="shared" si="21"/>
        <v>0</v>
      </c>
      <c r="BD57" s="85"/>
      <c r="BE57" s="85"/>
      <c r="BF57" s="85"/>
      <c r="BG57" s="85"/>
      <c r="BH57" s="85"/>
      <c r="BI57" s="85"/>
      <c r="BJ57" s="85"/>
      <c r="BK57" s="85"/>
      <c r="BL57" s="86"/>
    </row>
    <row r="58" spans="1:64" ht="23.25">
      <c r="A58" s="1"/>
      <c r="B58" s="87" t="s">
        <v>151</v>
      </c>
      <c r="C58" s="88"/>
      <c r="D58" s="89"/>
      <c r="E58" s="72" t="s">
        <v>150</v>
      </c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4"/>
      <c r="Z58" s="75" t="s">
        <v>57</v>
      </c>
      <c r="AA58" s="76"/>
      <c r="AB58" s="76"/>
      <c r="AC58" s="77"/>
      <c r="AD58" s="78">
        <v>5165</v>
      </c>
      <c r="AE58" s="79"/>
      <c r="AF58" s="79"/>
      <c r="AG58" s="80"/>
      <c r="AH58" s="81"/>
      <c r="AI58" s="82"/>
      <c r="AJ58" s="82"/>
      <c r="AK58" s="82"/>
      <c r="AL58" s="83"/>
      <c r="AM58" s="84">
        <f t="shared" si="11"/>
        <v>0</v>
      </c>
      <c r="AN58" s="85">
        <f t="shared" si="12"/>
        <v>0</v>
      </c>
      <c r="AO58" s="85">
        <f t="shared" si="13"/>
        <v>0</v>
      </c>
      <c r="AP58" s="85">
        <f t="shared" si="14"/>
        <v>0</v>
      </c>
      <c r="AQ58" s="85">
        <f t="shared" si="15"/>
        <v>0</v>
      </c>
      <c r="AR58" s="85">
        <f t="shared" si="16"/>
        <v>0</v>
      </c>
      <c r="AS58" s="85">
        <f t="shared" si="17"/>
        <v>0</v>
      </c>
      <c r="AT58" s="85">
        <f t="shared" si="18"/>
        <v>0</v>
      </c>
      <c r="AU58" s="85">
        <f t="shared" si="19"/>
        <v>0</v>
      </c>
      <c r="AV58" s="86">
        <f t="shared" si="20"/>
        <v>0</v>
      </c>
      <c r="AW58" s="1"/>
      <c r="AX58" s="81"/>
      <c r="AY58" s="82"/>
      <c r="AZ58" s="82"/>
      <c r="BA58" s="82"/>
      <c r="BB58" s="83"/>
      <c r="BC58" s="84">
        <f t="shared" si="21"/>
        <v>0</v>
      </c>
      <c r="BD58" s="85"/>
      <c r="BE58" s="85"/>
      <c r="BF58" s="85"/>
      <c r="BG58" s="85"/>
      <c r="BH58" s="85"/>
      <c r="BI58" s="85"/>
      <c r="BJ58" s="85"/>
      <c r="BK58" s="85"/>
      <c r="BL58" s="86"/>
    </row>
    <row r="59" spans="1:64" ht="23.25">
      <c r="A59" s="1"/>
      <c r="B59" s="87" t="s">
        <v>149</v>
      </c>
      <c r="C59" s="88"/>
      <c r="D59" s="89"/>
      <c r="E59" s="72" t="s">
        <v>148</v>
      </c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4"/>
      <c r="Z59" s="75" t="s">
        <v>57</v>
      </c>
      <c r="AA59" s="76"/>
      <c r="AB59" s="76"/>
      <c r="AC59" s="77"/>
      <c r="AD59" s="78">
        <v>3262</v>
      </c>
      <c r="AE59" s="79"/>
      <c r="AF59" s="79"/>
      <c r="AG59" s="80"/>
      <c r="AH59" s="81"/>
      <c r="AI59" s="82"/>
      <c r="AJ59" s="82"/>
      <c r="AK59" s="82"/>
      <c r="AL59" s="83"/>
      <c r="AM59" s="84">
        <f t="shared" si="11"/>
        <v>0</v>
      </c>
      <c r="AN59" s="85">
        <f t="shared" si="12"/>
        <v>0</v>
      </c>
      <c r="AO59" s="85">
        <f t="shared" si="13"/>
        <v>0</v>
      </c>
      <c r="AP59" s="85">
        <f t="shared" si="14"/>
        <v>0</v>
      </c>
      <c r="AQ59" s="85">
        <f t="shared" si="15"/>
        <v>0</v>
      </c>
      <c r="AR59" s="85">
        <f t="shared" si="16"/>
        <v>0</v>
      </c>
      <c r="AS59" s="85">
        <f t="shared" si="17"/>
        <v>0</v>
      </c>
      <c r="AT59" s="85">
        <f t="shared" si="18"/>
        <v>0</v>
      </c>
      <c r="AU59" s="85">
        <f t="shared" si="19"/>
        <v>0</v>
      </c>
      <c r="AV59" s="86">
        <f t="shared" si="20"/>
        <v>0</v>
      </c>
      <c r="AW59" s="1"/>
      <c r="AX59" s="81"/>
      <c r="AY59" s="82"/>
      <c r="AZ59" s="82"/>
      <c r="BA59" s="82"/>
      <c r="BB59" s="83"/>
      <c r="BC59" s="84">
        <f t="shared" si="21"/>
        <v>0</v>
      </c>
      <c r="BD59" s="85"/>
      <c r="BE59" s="85"/>
      <c r="BF59" s="85"/>
      <c r="BG59" s="85"/>
      <c r="BH59" s="85"/>
      <c r="BI59" s="85"/>
      <c r="BJ59" s="85"/>
      <c r="BK59" s="85"/>
      <c r="BL59" s="86"/>
    </row>
    <row r="60" spans="1:64" ht="23.25">
      <c r="A60" s="1"/>
      <c r="B60" s="69" t="s">
        <v>147</v>
      </c>
      <c r="C60" s="70" t="s">
        <v>147</v>
      </c>
      <c r="D60" s="71" t="s">
        <v>147</v>
      </c>
      <c r="E60" s="72" t="s">
        <v>146</v>
      </c>
      <c r="F60" s="73" t="s">
        <v>145</v>
      </c>
      <c r="G60" s="73" t="s">
        <v>145</v>
      </c>
      <c r="H60" s="73" t="s">
        <v>145</v>
      </c>
      <c r="I60" s="73" t="s">
        <v>145</v>
      </c>
      <c r="J60" s="73" t="s">
        <v>145</v>
      </c>
      <c r="K60" s="73" t="s">
        <v>145</v>
      </c>
      <c r="L60" s="73" t="s">
        <v>145</v>
      </c>
      <c r="M60" s="73" t="s">
        <v>145</v>
      </c>
      <c r="N60" s="73" t="s">
        <v>145</v>
      </c>
      <c r="O60" s="73" t="s">
        <v>145</v>
      </c>
      <c r="P60" s="73" t="s">
        <v>145</v>
      </c>
      <c r="Q60" s="73" t="s">
        <v>145</v>
      </c>
      <c r="R60" s="73" t="s">
        <v>145</v>
      </c>
      <c r="S60" s="73" t="s">
        <v>145</v>
      </c>
      <c r="T60" s="73" t="s">
        <v>145</v>
      </c>
      <c r="U60" s="73" t="s">
        <v>145</v>
      </c>
      <c r="V60" s="73" t="s">
        <v>145</v>
      </c>
      <c r="W60" s="73" t="s">
        <v>145</v>
      </c>
      <c r="X60" s="73" t="s">
        <v>145</v>
      </c>
      <c r="Y60" s="74" t="s">
        <v>145</v>
      </c>
      <c r="Z60" s="75" t="s">
        <v>57</v>
      </c>
      <c r="AA60" s="76" t="s">
        <v>57</v>
      </c>
      <c r="AB60" s="76" t="s">
        <v>57</v>
      </c>
      <c r="AC60" s="77" t="s">
        <v>57</v>
      </c>
      <c r="AD60" s="78">
        <v>13294.679358024723</v>
      </c>
      <c r="AE60" s="79">
        <v>13294.679358024723</v>
      </c>
      <c r="AF60" s="79">
        <v>13294.679358024723</v>
      </c>
      <c r="AG60" s="80">
        <v>13294.679358024723</v>
      </c>
      <c r="AH60" s="81"/>
      <c r="AI60" s="82"/>
      <c r="AJ60" s="82"/>
      <c r="AK60" s="82"/>
      <c r="AL60" s="83"/>
      <c r="AM60" s="84">
        <f t="shared" si="11"/>
        <v>0</v>
      </c>
      <c r="AN60" s="85">
        <f t="shared" si="12"/>
        <v>0</v>
      </c>
      <c r="AO60" s="85">
        <f t="shared" si="13"/>
        <v>0</v>
      </c>
      <c r="AP60" s="85">
        <f t="shared" si="14"/>
        <v>0</v>
      </c>
      <c r="AQ60" s="85">
        <f t="shared" si="15"/>
        <v>0</v>
      </c>
      <c r="AR60" s="85">
        <f t="shared" si="16"/>
        <v>0</v>
      </c>
      <c r="AS60" s="85">
        <f t="shared" si="17"/>
        <v>0</v>
      </c>
      <c r="AT60" s="85">
        <f t="shared" si="18"/>
        <v>0</v>
      </c>
      <c r="AU60" s="85">
        <f t="shared" si="19"/>
        <v>0</v>
      </c>
      <c r="AV60" s="86">
        <f t="shared" si="20"/>
        <v>0</v>
      </c>
      <c r="AW60" s="1"/>
      <c r="AX60" s="81"/>
      <c r="AY60" s="82"/>
      <c r="AZ60" s="82"/>
      <c r="BA60" s="82"/>
      <c r="BB60" s="83"/>
      <c r="BC60" s="84">
        <f t="shared" si="21"/>
        <v>0</v>
      </c>
      <c r="BD60" s="85"/>
      <c r="BE60" s="85"/>
      <c r="BF60" s="85"/>
      <c r="BG60" s="85"/>
      <c r="BH60" s="85"/>
      <c r="BI60" s="85"/>
      <c r="BJ60" s="85"/>
      <c r="BK60" s="85"/>
      <c r="BL60" s="86"/>
    </row>
    <row r="61" spans="1:64" ht="23.25">
      <c r="A61" s="1"/>
      <c r="B61" s="69" t="s">
        <v>144</v>
      </c>
      <c r="C61" s="70" t="s">
        <v>144</v>
      </c>
      <c r="D61" s="71" t="s">
        <v>144</v>
      </c>
      <c r="E61" s="72" t="s">
        <v>143</v>
      </c>
      <c r="F61" s="73" t="s">
        <v>142</v>
      </c>
      <c r="G61" s="73" t="s">
        <v>142</v>
      </c>
      <c r="H61" s="73" t="s">
        <v>142</v>
      </c>
      <c r="I61" s="73" t="s">
        <v>142</v>
      </c>
      <c r="J61" s="73" t="s">
        <v>142</v>
      </c>
      <c r="K61" s="73" t="s">
        <v>142</v>
      </c>
      <c r="L61" s="73" t="s">
        <v>142</v>
      </c>
      <c r="M61" s="73" t="s">
        <v>142</v>
      </c>
      <c r="N61" s="73" t="s">
        <v>142</v>
      </c>
      <c r="O61" s="73" t="s">
        <v>142</v>
      </c>
      <c r="P61" s="73" t="s">
        <v>142</v>
      </c>
      <c r="Q61" s="73" t="s">
        <v>142</v>
      </c>
      <c r="R61" s="73" t="s">
        <v>142</v>
      </c>
      <c r="S61" s="73" t="s">
        <v>142</v>
      </c>
      <c r="T61" s="73" t="s">
        <v>142</v>
      </c>
      <c r="U61" s="73" t="s">
        <v>142</v>
      </c>
      <c r="V61" s="73" t="s">
        <v>142</v>
      </c>
      <c r="W61" s="73" t="s">
        <v>142</v>
      </c>
      <c r="X61" s="73" t="s">
        <v>142</v>
      </c>
      <c r="Y61" s="74" t="s">
        <v>142</v>
      </c>
      <c r="Z61" s="75" t="s">
        <v>57</v>
      </c>
      <c r="AA61" s="76" t="s">
        <v>57</v>
      </c>
      <c r="AB61" s="76" t="s">
        <v>57</v>
      </c>
      <c r="AC61" s="77" t="s">
        <v>57</v>
      </c>
      <c r="AD61" s="78">
        <v>6181.4184337917486</v>
      </c>
      <c r="AE61" s="79">
        <v>6181.4184337917486</v>
      </c>
      <c r="AF61" s="79">
        <v>6181.4184337917486</v>
      </c>
      <c r="AG61" s="80">
        <v>6181.4184337917486</v>
      </c>
      <c r="AH61" s="81"/>
      <c r="AI61" s="82"/>
      <c r="AJ61" s="82"/>
      <c r="AK61" s="82"/>
      <c r="AL61" s="83"/>
      <c r="AM61" s="84">
        <f t="shared" si="11"/>
        <v>0</v>
      </c>
      <c r="AN61" s="85">
        <f t="shared" si="12"/>
        <v>0</v>
      </c>
      <c r="AO61" s="85">
        <f t="shared" si="13"/>
        <v>0</v>
      </c>
      <c r="AP61" s="85">
        <f t="shared" si="14"/>
        <v>0</v>
      </c>
      <c r="AQ61" s="85">
        <f t="shared" si="15"/>
        <v>0</v>
      </c>
      <c r="AR61" s="85">
        <f t="shared" si="16"/>
        <v>0</v>
      </c>
      <c r="AS61" s="85">
        <f t="shared" si="17"/>
        <v>0</v>
      </c>
      <c r="AT61" s="85">
        <f t="shared" si="18"/>
        <v>0</v>
      </c>
      <c r="AU61" s="85">
        <f t="shared" si="19"/>
        <v>0</v>
      </c>
      <c r="AV61" s="86">
        <f t="shared" si="20"/>
        <v>0</v>
      </c>
      <c r="AW61" s="1"/>
      <c r="AX61" s="81"/>
      <c r="AY61" s="82"/>
      <c r="AZ61" s="82"/>
      <c r="BA61" s="82"/>
      <c r="BB61" s="83"/>
      <c r="BC61" s="84">
        <f t="shared" si="21"/>
        <v>0</v>
      </c>
      <c r="BD61" s="85"/>
      <c r="BE61" s="85"/>
      <c r="BF61" s="85"/>
      <c r="BG61" s="85"/>
      <c r="BH61" s="85"/>
      <c r="BI61" s="85"/>
      <c r="BJ61" s="85"/>
      <c r="BK61" s="85"/>
      <c r="BL61" s="86"/>
    </row>
    <row r="62" spans="1:64" ht="23.25">
      <c r="A62" s="1"/>
      <c r="B62" s="69" t="s">
        <v>141</v>
      </c>
      <c r="C62" s="70" t="s">
        <v>141</v>
      </c>
      <c r="D62" s="71" t="s">
        <v>141</v>
      </c>
      <c r="E62" s="72" t="s">
        <v>140</v>
      </c>
      <c r="F62" s="73" t="s">
        <v>140</v>
      </c>
      <c r="G62" s="73" t="s">
        <v>140</v>
      </c>
      <c r="H62" s="73" t="s">
        <v>140</v>
      </c>
      <c r="I62" s="73" t="s">
        <v>140</v>
      </c>
      <c r="J62" s="73" t="s">
        <v>140</v>
      </c>
      <c r="K62" s="73" t="s">
        <v>140</v>
      </c>
      <c r="L62" s="73" t="s">
        <v>140</v>
      </c>
      <c r="M62" s="73" t="s">
        <v>140</v>
      </c>
      <c r="N62" s="73" t="s">
        <v>140</v>
      </c>
      <c r="O62" s="73" t="s">
        <v>140</v>
      </c>
      <c r="P62" s="73" t="s">
        <v>140</v>
      </c>
      <c r="Q62" s="73" t="s">
        <v>140</v>
      </c>
      <c r="R62" s="73" t="s">
        <v>140</v>
      </c>
      <c r="S62" s="73" t="s">
        <v>140</v>
      </c>
      <c r="T62" s="73" t="s">
        <v>140</v>
      </c>
      <c r="U62" s="73" t="s">
        <v>140</v>
      </c>
      <c r="V62" s="73" t="s">
        <v>140</v>
      </c>
      <c r="W62" s="73" t="s">
        <v>140</v>
      </c>
      <c r="X62" s="73" t="s">
        <v>140</v>
      </c>
      <c r="Y62" s="74" t="s">
        <v>140</v>
      </c>
      <c r="Z62" s="75" t="s">
        <v>57</v>
      </c>
      <c r="AA62" s="76" t="s">
        <v>57</v>
      </c>
      <c r="AB62" s="76" t="s">
        <v>57</v>
      </c>
      <c r="AC62" s="77" t="s">
        <v>57</v>
      </c>
      <c r="AD62" s="78">
        <v>3344.2787702777296</v>
      </c>
      <c r="AE62" s="79">
        <v>3344.2787702777296</v>
      </c>
      <c r="AF62" s="79">
        <v>3344.2787702777296</v>
      </c>
      <c r="AG62" s="80">
        <v>3344.2787702777296</v>
      </c>
      <c r="AH62" s="81"/>
      <c r="AI62" s="82"/>
      <c r="AJ62" s="82"/>
      <c r="AK62" s="82"/>
      <c r="AL62" s="83"/>
      <c r="AM62" s="84">
        <f t="shared" si="11"/>
        <v>0</v>
      </c>
      <c r="AN62" s="85">
        <f t="shared" si="12"/>
        <v>0</v>
      </c>
      <c r="AO62" s="85">
        <f t="shared" si="13"/>
        <v>0</v>
      </c>
      <c r="AP62" s="85">
        <f t="shared" si="14"/>
        <v>0</v>
      </c>
      <c r="AQ62" s="85">
        <f t="shared" si="15"/>
        <v>0</v>
      </c>
      <c r="AR62" s="85">
        <f t="shared" si="16"/>
        <v>0</v>
      </c>
      <c r="AS62" s="85">
        <f t="shared" si="17"/>
        <v>0</v>
      </c>
      <c r="AT62" s="85">
        <f t="shared" si="18"/>
        <v>0</v>
      </c>
      <c r="AU62" s="85">
        <f t="shared" si="19"/>
        <v>0</v>
      </c>
      <c r="AV62" s="86">
        <f t="shared" si="20"/>
        <v>0</v>
      </c>
      <c r="AW62" s="1"/>
      <c r="AX62" s="81"/>
      <c r="AY62" s="82"/>
      <c r="AZ62" s="82"/>
      <c r="BA62" s="82"/>
      <c r="BB62" s="83"/>
      <c r="BC62" s="84">
        <f t="shared" si="21"/>
        <v>0</v>
      </c>
      <c r="BD62" s="85"/>
      <c r="BE62" s="85"/>
      <c r="BF62" s="85"/>
      <c r="BG62" s="85"/>
      <c r="BH62" s="85"/>
      <c r="BI62" s="85"/>
      <c r="BJ62" s="85"/>
      <c r="BK62" s="85"/>
      <c r="BL62" s="86"/>
    </row>
    <row r="63" spans="1:64" ht="23.25">
      <c r="A63" s="1"/>
      <c r="B63" s="69" t="s">
        <v>139</v>
      </c>
      <c r="C63" s="70" t="s">
        <v>139</v>
      </c>
      <c r="D63" s="71" t="s">
        <v>139</v>
      </c>
      <c r="E63" s="72" t="s">
        <v>138</v>
      </c>
      <c r="F63" s="73" t="s">
        <v>138</v>
      </c>
      <c r="G63" s="73" t="s">
        <v>138</v>
      </c>
      <c r="H63" s="73" t="s">
        <v>138</v>
      </c>
      <c r="I63" s="73" t="s">
        <v>138</v>
      </c>
      <c r="J63" s="73" t="s">
        <v>138</v>
      </c>
      <c r="K63" s="73" t="s">
        <v>138</v>
      </c>
      <c r="L63" s="73" t="s">
        <v>138</v>
      </c>
      <c r="M63" s="73" t="s">
        <v>138</v>
      </c>
      <c r="N63" s="73" t="s">
        <v>138</v>
      </c>
      <c r="O63" s="73" t="s">
        <v>138</v>
      </c>
      <c r="P63" s="73" t="s">
        <v>138</v>
      </c>
      <c r="Q63" s="73" t="s">
        <v>138</v>
      </c>
      <c r="R63" s="73" t="s">
        <v>138</v>
      </c>
      <c r="S63" s="73" t="s">
        <v>138</v>
      </c>
      <c r="T63" s="73" t="s">
        <v>138</v>
      </c>
      <c r="U63" s="73" t="s">
        <v>138</v>
      </c>
      <c r="V63" s="73" t="s">
        <v>138</v>
      </c>
      <c r="W63" s="73" t="s">
        <v>138</v>
      </c>
      <c r="X63" s="73" t="s">
        <v>138</v>
      </c>
      <c r="Y63" s="74" t="s">
        <v>138</v>
      </c>
      <c r="Z63" s="75" t="s">
        <v>57</v>
      </c>
      <c r="AA63" s="76" t="s">
        <v>57</v>
      </c>
      <c r="AB63" s="76" t="s">
        <v>57</v>
      </c>
      <c r="AC63" s="77" t="s">
        <v>57</v>
      </c>
      <c r="AD63" s="78">
        <v>10500</v>
      </c>
      <c r="AE63" s="79">
        <v>10500</v>
      </c>
      <c r="AF63" s="79">
        <v>10500</v>
      </c>
      <c r="AG63" s="80">
        <v>10500</v>
      </c>
      <c r="AH63" s="81"/>
      <c r="AI63" s="82"/>
      <c r="AJ63" s="82"/>
      <c r="AK63" s="82"/>
      <c r="AL63" s="83"/>
      <c r="AM63" s="84">
        <f t="shared" si="11"/>
        <v>0</v>
      </c>
      <c r="AN63" s="85">
        <f t="shared" si="12"/>
        <v>0</v>
      </c>
      <c r="AO63" s="85">
        <f t="shared" si="13"/>
        <v>0</v>
      </c>
      <c r="AP63" s="85">
        <f t="shared" si="14"/>
        <v>0</v>
      </c>
      <c r="AQ63" s="85">
        <f t="shared" si="15"/>
        <v>0</v>
      </c>
      <c r="AR63" s="85">
        <f t="shared" si="16"/>
        <v>0</v>
      </c>
      <c r="AS63" s="85">
        <f t="shared" si="17"/>
        <v>0</v>
      </c>
      <c r="AT63" s="85">
        <f t="shared" si="18"/>
        <v>0</v>
      </c>
      <c r="AU63" s="85">
        <f t="shared" si="19"/>
        <v>0</v>
      </c>
      <c r="AV63" s="86">
        <f t="shared" si="20"/>
        <v>0</v>
      </c>
      <c r="AW63" s="1"/>
      <c r="AX63" s="81"/>
      <c r="AY63" s="82"/>
      <c r="AZ63" s="82"/>
      <c r="BA63" s="82"/>
      <c r="BB63" s="83"/>
      <c r="BC63" s="84">
        <f t="shared" si="21"/>
        <v>0</v>
      </c>
      <c r="BD63" s="85"/>
      <c r="BE63" s="85"/>
      <c r="BF63" s="85"/>
      <c r="BG63" s="85"/>
      <c r="BH63" s="85"/>
      <c r="BI63" s="85"/>
      <c r="BJ63" s="85"/>
      <c r="BK63" s="85"/>
      <c r="BL63" s="86"/>
    </row>
    <row r="64" spans="1:64" ht="23.25">
      <c r="A64" s="1"/>
      <c r="B64" s="69" t="s">
        <v>137</v>
      </c>
      <c r="C64" s="70" t="s">
        <v>137</v>
      </c>
      <c r="D64" s="71" t="s">
        <v>137</v>
      </c>
      <c r="E64" s="72" t="s">
        <v>136</v>
      </c>
      <c r="F64" s="73" t="s">
        <v>136</v>
      </c>
      <c r="G64" s="73" t="s">
        <v>136</v>
      </c>
      <c r="H64" s="73" t="s">
        <v>136</v>
      </c>
      <c r="I64" s="73" t="s">
        <v>136</v>
      </c>
      <c r="J64" s="73" t="s">
        <v>136</v>
      </c>
      <c r="K64" s="73" t="s">
        <v>136</v>
      </c>
      <c r="L64" s="73" t="s">
        <v>136</v>
      </c>
      <c r="M64" s="73" t="s">
        <v>136</v>
      </c>
      <c r="N64" s="73" t="s">
        <v>136</v>
      </c>
      <c r="O64" s="73" t="s">
        <v>136</v>
      </c>
      <c r="P64" s="73" t="s">
        <v>136</v>
      </c>
      <c r="Q64" s="73" t="s">
        <v>136</v>
      </c>
      <c r="R64" s="73" t="s">
        <v>136</v>
      </c>
      <c r="S64" s="73" t="s">
        <v>136</v>
      </c>
      <c r="T64" s="73" t="s">
        <v>136</v>
      </c>
      <c r="U64" s="73" t="s">
        <v>136</v>
      </c>
      <c r="V64" s="73" t="s">
        <v>136</v>
      </c>
      <c r="W64" s="73" t="s">
        <v>136</v>
      </c>
      <c r="X64" s="73" t="s">
        <v>136</v>
      </c>
      <c r="Y64" s="74" t="s">
        <v>136</v>
      </c>
      <c r="Z64" s="75" t="s">
        <v>57</v>
      </c>
      <c r="AA64" s="76" t="s">
        <v>57</v>
      </c>
      <c r="AB64" s="76" t="s">
        <v>57</v>
      </c>
      <c r="AC64" s="77" t="s">
        <v>57</v>
      </c>
      <c r="AD64" s="78">
        <v>40461.017909416456</v>
      </c>
      <c r="AE64" s="79">
        <v>40461.017909416456</v>
      </c>
      <c r="AF64" s="79">
        <v>40461.017909416456</v>
      </c>
      <c r="AG64" s="80">
        <v>40461.017909416456</v>
      </c>
      <c r="AH64" s="81"/>
      <c r="AI64" s="82"/>
      <c r="AJ64" s="82"/>
      <c r="AK64" s="82"/>
      <c r="AL64" s="83"/>
      <c r="AM64" s="84">
        <f t="shared" si="11"/>
        <v>0</v>
      </c>
      <c r="AN64" s="85">
        <f t="shared" si="12"/>
        <v>0</v>
      </c>
      <c r="AO64" s="85">
        <f t="shared" si="13"/>
        <v>0</v>
      </c>
      <c r="AP64" s="85">
        <f t="shared" si="14"/>
        <v>0</v>
      </c>
      <c r="AQ64" s="85">
        <f t="shared" si="15"/>
        <v>0</v>
      </c>
      <c r="AR64" s="85">
        <f t="shared" si="16"/>
        <v>0</v>
      </c>
      <c r="AS64" s="85">
        <f t="shared" si="17"/>
        <v>0</v>
      </c>
      <c r="AT64" s="85">
        <f t="shared" si="18"/>
        <v>0</v>
      </c>
      <c r="AU64" s="85">
        <f t="shared" si="19"/>
        <v>0</v>
      </c>
      <c r="AV64" s="86">
        <f t="shared" si="20"/>
        <v>0</v>
      </c>
      <c r="AW64" s="1"/>
      <c r="AX64" s="81"/>
      <c r="AY64" s="82"/>
      <c r="AZ64" s="82"/>
      <c r="BA64" s="82"/>
      <c r="BB64" s="83"/>
      <c r="BC64" s="84">
        <f t="shared" si="21"/>
        <v>0</v>
      </c>
      <c r="BD64" s="85"/>
      <c r="BE64" s="85"/>
      <c r="BF64" s="85"/>
      <c r="BG64" s="85"/>
      <c r="BH64" s="85"/>
      <c r="BI64" s="85"/>
      <c r="BJ64" s="85"/>
      <c r="BK64" s="85"/>
      <c r="BL64" s="86"/>
    </row>
    <row r="65" spans="1:64" ht="23.25">
      <c r="A65" s="1"/>
      <c r="B65" s="69" t="s">
        <v>135</v>
      </c>
      <c r="C65" s="70" t="s">
        <v>135</v>
      </c>
      <c r="D65" s="71" t="s">
        <v>135</v>
      </c>
      <c r="E65" s="72" t="s">
        <v>134</v>
      </c>
      <c r="F65" s="73" t="s">
        <v>134</v>
      </c>
      <c r="G65" s="73" t="s">
        <v>134</v>
      </c>
      <c r="H65" s="73" t="s">
        <v>134</v>
      </c>
      <c r="I65" s="73" t="s">
        <v>134</v>
      </c>
      <c r="J65" s="73" t="s">
        <v>134</v>
      </c>
      <c r="K65" s="73" t="s">
        <v>134</v>
      </c>
      <c r="L65" s="73" t="s">
        <v>134</v>
      </c>
      <c r="M65" s="73" t="s">
        <v>134</v>
      </c>
      <c r="N65" s="73" t="s">
        <v>134</v>
      </c>
      <c r="O65" s="73" t="s">
        <v>134</v>
      </c>
      <c r="P65" s="73" t="s">
        <v>134</v>
      </c>
      <c r="Q65" s="73" t="s">
        <v>134</v>
      </c>
      <c r="R65" s="73" t="s">
        <v>134</v>
      </c>
      <c r="S65" s="73" t="s">
        <v>134</v>
      </c>
      <c r="T65" s="73" t="s">
        <v>134</v>
      </c>
      <c r="U65" s="73" t="s">
        <v>134</v>
      </c>
      <c r="V65" s="73" t="s">
        <v>134</v>
      </c>
      <c r="W65" s="73" t="s">
        <v>134</v>
      </c>
      <c r="X65" s="73" t="s">
        <v>134</v>
      </c>
      <c r="Y65" s="74" t="s">
        <v>134</v>
      </c>
      <c r="Z65" s="75" t="s">
        <v>57</v>
      </c>
      <c r="AA65" s="76" t="s">
        <v>57</v>
      </c>
      <c r="AB65" s="76" t="s">
        <v>57</v>
      </c>
      <c r="AC65" s="77" t="s">
        <v>57</v>
      </c>
      <c r="AD65" s="78">
        <v>1523.75</v>
      </c>
      <c r="AE65" s="79">
        <v>1523.75</v>
      </c>
      <c r="AF65" s="79">
        <v>1523.75</v>
      </c>
      <c r="AG65" s="80">
        <v>1523.75</v>
      </c>
      <c r="AH65" s="81"/>
      <c r="AI65" s="82"/>
      <c r="AJ65" s="82"/>
      <c r="AK65" s="82"/>
      <c r="AL65" s="83"/>
      <c r="AM65" s="84">
        <f t="shared" si="11"/>
        <v>0</v>
      </c>
      <c r="AN65" s="85">
        <f t="shared" si="12"/>
        <v>0</v>
      </c>
      <c r="AO65" s="85">
        <f t="shared" si="13"/>
        <v>0</v>
      </c>
      <c r="AP65" s="85">
        <f t="shared" si="14"/>
        <v>0</v>
      </c>
      <c r="AQ65" s="85">
        <f t="shared" si="15"/>
        <v>0</v>
      </c>
      <c r="AR65" s="85">
        <f t="shared" si="16"/>
        <v>0</v>
      </c>
      <c r="AS65" s="85">
        <f t="shared" si="17"/>
        <v>0</v>
      </c>
      <c r="AT65" s="85">
        <f t="shared" si="18"/>
        <v>0</v>
      </c>
      <c r="AU65" s="85">
        <f t="shared" si="19"/>
        <v>0</v>
      </c>
      <c r="AV65" s="86">
        <f t="shared" si="20"/>
        <v>0</v>
      </c>
      <c r="AW65" s="1"/>
      <c r="AX65" s="81"/>
      <c r="AY65" s="82"/>
      <c r="AZ65" s="82"/>
      <c r="BA65" s="82"/>
      <c r="BB65" s="83"/>
      <c r="BC65" s="84">
        <f t="shared" si="21"/>
        <v>0</v>
      </c>
      <c r="BD65" s="85"/>
      <c r="BE65" s="85"/>
      <c r="BF65" s="85"/>
      <c r="BG65" s="85"/>
      <c r="BH65" s="85"/>
      <c r="BI65" s="85"/>
      <c r="BJ65" s="85"/>
      <c r="BK65" s="85"/>
      <c r="BL65" s="86"/>
    </row>
    <row r="66" spans="1:64" ht="23.25">
      <c r="A66" s="1"/>
      <c r="B66" s="69" t="s">
        <v>133</v>
      </c>
      <c r="C66" s="70" t="s">
        <v>133</v>
      </c>
      <c r="D66" s="71" t="s">
        <v>133</v>
      </c>
      <c r="E66" s="72" t="s">
        <v>132</v>
      </c>
      <c r="F66" s="73" t="s">
        <v>132</v>
      </c>
      <c r="G66" s="73" t="s">
        <v>132</v>
      </c>
      <c r="H66" s="73" t="s">
        <v>132</v>
      </c>
      <c r="I66" s="73" t="s">
        <v>132</v>
      </c>
      <c r="J66" s="73" t="s">
        <v>132</v>
      </c>
      <c r="K66" s="73" t="s">
        <v>132</v>
      </c>
      <c r="L66" s="73" t="s">
        <v>132</v>
      </c>
      <c r="M66" s="73" t="s">
        <v>132</v>
      </c>
      <c r="N66" s="73" t="s">
        <v>132</v>
      </c>
      <c r="O66" s="73" t="s">
        <v>132</v>
      </c>
      <c r="P66" s="73" t="s">
        <v>132</v>
      </c>
      <c r="Q66" s="73" t="s">
        <v>132</v>
      </c>
      <c r="R66" s="73" t="s">
        <v>132</v>
      </c>
      <c r="S66" s="73" t="s">
        <v>132</v>
      </c>
      <c r="T66" s="73" t="s">
        <v>132</v>
      </c>
      <c r="U66" s="73" t="s">
        <v>132</v>
      </c>
      <c r="V66" s="73" t="s">
        <v>132</v>
      </c>
      <c r="W66" s="73" t="s">
        <v>132</v>
      </c>
      <c r="X66" s="73" t="s">
        <v>132</v>
      </c>
      <c r="Y66" s="74" t="s">
        <v>132</v>
      </c>
      <c r="Z66" s="75" t="s">
        <v>57</v>
      </c>
      <c r="AA66" s="76" t="s">
        <v>57</v>
      </c>
      <c r="AB66" s="76" t="s">
        <v>57</v>
      </c>
      <c r="AC66" s="77" t="s">
        <v>57</v>
      </c>
      <c r="AD66" s="78">
        <v>23200</v>
      </c>
      <c r="AE66" s="79">
        <v>23200</v>
      </c>
      <c r="AF66" s="79">
        <v>23200</v>
      </c>
      <c r="AG66" s="80">
        <v>23200</v>
      </c>
      <c r="AH66" s="81"/>
      <c r="AI66" s="82"/>
      <c r="AJ66" s="82"/>
      <c r="AK66" s="82"/>
      <c r="AL66" s="83"/>
      <c r="AM66" s="84">
        <f t="shared" si="11"/>
        <v>0</v>
      </c>
      <c r="AN66" s="85">
        <f t="shared" si="12"/>
        <v>0</v>
      </c>
      <c r="AO66" s="85">
        <f t="shared" si="13"/>
        <v>0</v>
      </c>
      <c r="AP66" s="85">
        <f t="shared" si="14"/>
        <v>0</v>
      </c>
      <c r="AQ66" s="85">
        <f t="shared" si="15"/>
        <v>0</v>
      </c>
      <c r="AR66" s="85">
        <f t="shared" si="16"/>
        <v>0</v>
      </c>
      <c r="AS66" s="85">
        <f t="shared" si="17"/>
        <v>0</v>
      </c>
      <c r="AT66" s="85">
        <f t="shared" si="18"/>
        <v>0</v>
      </c>
      <c r="AU66" s="85">
        <f t="shared" si="19"/>
        <v>0</v>
      </c>
      <c r="AV66" s="86">
        <f t="shared" si="20"/>
        <v>0</v>
      </c>
      <c r="AW66" s="1"/>
      <c r="AX66" s="81"/>
      <c r="AY66" s="82"/>
      <c r="AZ66" s="82"/>
      <c r="BA66" s="82"/>
      <c r="BB66" s="83"/>
      <c r="BC66" s="84">
        <f t="shared" si="21"/>
        <v>0</v>
      </c>
      <c r="BD66" s="85"/>
      <c r="BE66" s="85"/>
      <c r="BF66" s="85"/>
      <c r="BG66" s="85"/>
      <c r="BH66" s="85"/>
      <c r="BI66" s="85"/>
      <c r="BJ66" s="85"/>
      <c r="BK66" s="85"/>
      <c r="BL66" s="86"/>
    </row>
    <row r="67" spans="1:64" ht="23.25">
      <c r="A67" s="1"/>
      <c r="B67" s="69" t="s">
        <v>131</v>
      </c>
      <c r="C67" s="70" t="s">
        <v>131</v>
      </c>
      <c r="D67" s="71" t="s">
        <v>131</v>
      </c>
      <c r="E67" s="72" t="s">
        <v>130</v>
      </c>
      <c r="F67" s="73" t="s">
        <v>130</v>
      </c>
      <c r="G67" s="73" t="s">
        <v>130</v>
      </c>
      <c r="H67" s="73" t="s">
        <v>130</v>
      </c>
      <c r="I67" s="73" t="s">
        <v>130</v>
      </c>
      <c r="J67" s="73" t="s">
        <v>130</v>
      </c>
      <c r="K67" s="73" t="s">
        <v>130</v>
      </c>
      <c r="L67" s="73" t="s">
        <v>130</v>
      </c>
      <c r="M67" s="73" t="s">
        <v>130</v>
      </c>
      <c r="N67" s="73" t="s">
        <v>130</v>
      </c>
      <c r="O67" s="73" t="s">
        <v>130</v>
      </c>
      <c r="P67" s="73" t="s">
        <v>130</v>
      </c>
      <c r="Q67" s="73" t="s">
        <v>130</v>
      </c>
      <c r="R67" s="73" t="s">
        <v>130</v>
      </c>
      <c r="S67" s="73" t="s">
        <v>130</v>
      </c>
      <c r="T67" s="73" t="s">
        <v>130</v>
      </c>
      <c r="U67" s="73" t="s">
        <v>130</v>
      </c>
      <c r="V67" s="73" t="s">
        <v>130</v>
      </c>
      <c r="W67" s="73" t="s">
        <v>130</v>
      </c>
      <c r="X67" s="73" t="s">
        <v>130</v>
      </c>
      <c r="Y67" s="74" t="s">
        <v>130</v>
      </c>
      <c r="Z67" s="75" t="s">
        <v>129</v>
      </c>
      <c r="AA67" s="76" t="s">
        <v>129</v>
      </c>
      <c r="AB67" s="76" t="s">
        <v>129</v>
      </c>
      <c r="AC67" s="77" t="s">
        <v>129</v>
      </c>
      <c r="AD67" s="78">
        <v>4808</v>
      </c>
      <c r="AE67" s="79">
        <v>4808</v>
      </c>
      <c r="AF67" s="79">
        <v>4808</v>
      </c>
      <c r="AG67" s="80">
        <v>4808</v>
      </c>
      <c r="AH67" s="81"/>
      <c r="AI67" s="82"/>
      <c r="AJ67" s="82"/>
      <c r="AK67" s="82"/>
      <c r="AL67" s="83"/>
      <c r="AM67" s="84">
        <f t="shared" si="11"/>
        <v>0</v>
      </c>
      <c r="AN67" s="85">
        <f t="shared" si="12"/>
        <v>0</v>
      </c>
      <c r="AO67" s="85">
        <f t="shared" si="13"/>
        <v>0</v>
      </c>
      <c r="AP67" s="85">
        <f t="shared" si="14"/>
        <v>0</v>
      </c>
      <c r="AQ67" s="85">
        <f t="shared" si="15"/>
        <v>0</v>
      </c>
      <c r="AR67" s="85">
        <f t="shared" si="16"/>
        <v>0</v>
      </c>
      <c r="AS67" s="85">
        <f t="shared" si="17"/>
        <v>0</v>
      </c>
      <c r="AT67" s="85">
        <f t="shared" si="18"/>
        <v>0</v>
      </c>
      <c r="AU67" s="85">
        <f t="shared" si="19"/>
        <v>0</v>
      </c>
      <c r="AV67" s="86">
        <f t="shared" si="20"/>
        <v>0</v>
      </c>
      <c r="AW67" s="1"/>
      <c r="AX67" s="81"/>
      <c r="AY67" s="82"/>
      <c r="AZ67" s="82"/>
      <c r="BA67" s="82"/>
      <c r="BB67" s="83"/>
      <c r="BC67" s="84">
        <f t="shared" si="21"/>
        <v>0</v>
      </c>
      <c r="BD67" s="85"/>
      <c r="BE67" s="85"/>
      <c r="BF67" s="85"/>
      <c r="BG67" s="85"/>
      <c r="BH67" s="85"/>
      <c r="BI67" s="85"/>
      <c r="BJ67" s="85"/>
      <c r="BK67" s="85"/>
      <c r="BL67" s="86"/>
    </row>
    <row r="68" spans="1:64" ht="23.25">
      <c r="A68" s="1"/>
      <c r="B68" s="69" t="s">
        <v>128</v>
      </c>
      <c r="C68" s="70"/>
      <c r="D68" s="71"/>
      <c r="E68" s="90" t="s">
        <v>125</v>
      </c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2"/>
      <c r="Z68" s="93"/>
      <c r="AA68" s="93"/>
      <c r="AB68" s="93"/>
      <c r="AC68" s="93"/>
      <c r="AD68" s="94"/>
      <c r="AE68" s="94"/>
      <c r="AF68" s="94"/>
      <c r="AG68" s="94"/>
      <c r="AH68" s="81"/>
      <c r="AI68" s="82"/>
      <c r="AJ68" s="82"/>
      <c r="AK68" s="82"/>
      <c r="AL68" s="83"/>
      <c r="AM68" s="84">
        <f t="shared" si="11"/>
        <v>0</v>
      </c>
      <c r="AN68" s="85">
        <f t="shared" si="12"/>
        <v>0</v>
      </c>
      <c r="AO68" s="85">
        <f t="shared" si="13"/>
        <v>0</v>
      </c>
      <c r="AP68" s="85">
        <f t="shared" si="14"/>
        <v>0</v>
      </c>
      <c r="AQ68" s="85">
        <f t="shared" si="15"/>
        <v>0</v>
      </c>
      <c r="AR68" s="85">
        <f t="shared" si="16"/>
        <v>0</v>
      </c>
      <c r="AS68" s="85">
        <f t="shared" si="17"/>
        <v>0</v>
      </c>
      <c r="AT68" s="85">
        <f t="shared" si="18"/>
        <v>0</v>
      </c>
      <c r="AU68" s="85">
        <f t="shared" si="19"/>
        <v>0</v>
      </c>
      <c r="AV68" s="86">
        <f t="shared" si="20"/>
        <v>0</v>
      </c>
      <c r="AW68" s="1"/>
      <c r="AX68" s="81"/>
      <c r="AY68" s="82"/>
      <c r="AZ68" s="82"/>
      <c r="BA68" s="82"/>
      <c r="BB68" s="83"/>
      <c r="BC68" s="84">
        <f t="shared" si="21"/>
        <v>0</v>
      </c>
      <c r="BD68" s="85"/>
      <c r="BE68" s="85"/>
      <c r="BF68" s="85"/>
      <c r="BG68" s="85"/>
      <c r="BH68" s="85"/>
      <c r="BI68" s="85"/>
      <c r="BJ68" s="85"/>
      <c r="BK68" s="85"/>
      <c r="BL68" s="86"/>
    </row>
    <row r="69" spans="1:64" ht="23.25">
      <c r="A69" s="1"/>
      <c r="B69" s="69" t="s">
        <v>127</v>
      </c>
      <c r="C69" s="70"/>
      <c r="D69" s="71"/>
      <c r="E69" s="90" t="s">
        <v>125</v>
      </c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2"/>
      <c r="Z69" s="93"/>
      <c r="AA69" s="93"/>
      <c r="AB69" s="93"/>
      <c r="AC69" s="93"/>
      <c r="AD69" s="94"/>
      <c r="AE69" s="94"/>
      <c r="AF69" s="94"/>
      <c r="AG69" s="94"/>
      <c r="AH69" s="81"/>
      <c r="AI69" s="82"/>
      <c r="AJ69" s="82"/>
      <c r="AK69" s="82"/>
      <c r="AL69" s="83"/>
      <c r="AM69" s="84">
        <f t="shared" si="11"/>
        <v>0</v>
      </c>
      <c r="AN69" s="85">
        <f t="shared" si="12"/>
        <v>0</v>
      </c>
      <c r="AO69" s="85">
        <f t="shared" si="13"/>
        <v>0</v>
      </c>
      <c r="AP69" s="85">
        <f t="shared" si="14"/>
        <v>0</v>
      </c>
      <c r="AQ69" s="85">
        <f t="shared" si="15"/>
        <v>0</v>
      </c>
      <c r="AR69" s="85">
        <f t="shared" si="16"/>
        <v>0</v>
      </c>
      <c r="AS69" s="85">
        <f t="shared" si="17"/>
        <v>0</v>
      </c>
      <c r="AT69" s="85">
        <f t="shared" si="18"/>
        <v>0</v>
      </c>
      <c r="AU69" s="85">
        <f t="shared" si="19"/>
        <v>0</v>
      </c>
      <c r="AV69" s="86">
        <f t="shared" si="20"/>
        <v>0</v>
      </c>
      <c r="AW69" s="1"/>
      <c r="AX69" s="81"/>
      <c r="AY69" s="82"/>
      <c r="AZ69" s="82"/>
      <c r="BA69" s="82"/>
      <c r="BB69" s="83"/>
      <c r="BC69" s="84">
        <f t="shared" si="21"/>
        <v>0</v>
      </c>
      <c r="BD69" s="85"/>
      <c r="BE69" s="85"/>
      <c r="BF69" s="85"/>
      <c r="BG69" s="85"/>
      <c r="BH69" s="85"/>
      <c r="BI69" s="85"/>
      <c r="BJ69" s="85"/>
      <c r="BK69" s="85"/>
      <c r="BL69" s="86"/>
    </row>
    <row r="70" spans="1:64" ht="23.25">
      <c r="A70" s="1"/>
      <c r="B70" s="69" t="s">
        <v>126</v>
      </c>
      <c r="C70" s="70"/>
      <c r="D70" s="71"/>
      <c r="E70" s="90" t="s">
        <v>125</v>
      </c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2"/>
      <c r="Z70" s="93"/>
      <c r="AA70" s="93"/>
      <c r="AB70" s="93"/>
      <c r="AC70" s="93"/>
      <c r="AD70" s="94"/>
      <c r="AE70" s="94"/>
      <c r="AF70" s="94"/>
      <c r="AG70" s="94"/>
      <c r="AH70" s="81"/>
      <c r="AI70" s="82"/>
      <c r="AJ70" s="82"/>
      <c r="AK70" s="82"/>
      <c r="AL70" s="83"/>
      <c r="AM70" s="84">
        <f t="shared" si="11"/>
        <v>0</v>
      </c>
      <c r="AN70" s="85">
        <f t="shared" si="12"/>
        <v>0</v>
      </c>
      <c r="AO70" s="85">
        <f t="shared" si="13"/>
        <v>0</v>
      </c>
      <c r="AP70" s="85">
        <f t="shared" si="14"/>
        <v>0</v>
      </c>
      <c r="AQ70" s="85">
        <f t="shared" si="15"/>
        <v>0</v>
      </c>
      <c r="AR70" s="85">
        <f t="shared" si="16"/>
        <v>0</v>
      </c>
      <c r="AS70" s="85">
        <f t="shared" si="17"/>
        <v>0</v>
      </c>
      <c r="AT70" s="85">
        <f t="shared" si="18"/>
        <v>0</v>
      </c>
      <c r="AU70" s="85">
        <f t="shared" si="19"/>
        <v>0</v>
      </c>
      <c r="AV70" s="86">
        <f t="shared" si="20"/>
        <v>0</v>
      </c>
      <c r="AW70" s="1"/>
      <c r="AX70" s="81"/>
      <c r="AY70" s="82"/>
      <c r="AZ70" s="82"/>
      <c r="BA70" s="82"/>
      <c r="BB70" s="83"/>
      <c r="BC70" s="84">
        <f t="shared" si="21"/>
        <v>0</v>
      </c>
      <c r="BD70" s="85"/>
      <c r="BE70" s="85"/>
      <c r="BF70" s="85"/>
      <c r="BG70" s="85"/>
      <c r="BH70" s="85"/>
      <c r="BI70" s="85"/>
      <c r="BJ70" s="85"/>
      <c r="BK70" s="85"/>
      <c r="BL70" s="86"/>
    </row>
    <row r="71" spans="1:64" ht="23.25">
      <c r="A71" s="1"/>
      <c r="B71" s="69" t="s">
        <v>124</v>
      </c>
      <c r="C71" s="70" t="s">
        <v>124</v>
      </c>
      <c r="D71" s="71" t="s">
        <v>124</v>
      </c>
      <c r="E71" s="72" t="s">
        <v>123</v>
      </c>
      <c r="F71" s="73" t="s">
        <v>123</v>
      </c>
      <c r="G71" s="73" t="s">
        <v>123</v>
      </c>
      <c r="H71" s="73" t="s">
        <v>123</v>
      </c>
      <c r="I71" s="73" t="s">
        <v>123</v>
      </c>
      <c r="J71" s="73" t="s">
        <v>123</v>
      </c>
      <c r="K71" s="73" t="s">
        <v>123</v>
      </c>
      <c r="L71" s="73" t="s">
        <v>123</v>
      </c>
      <c r="M71" s="73" t="s">
        <v>123</v>
      </c>
      <c r="N71" s="73" t="s">
        <v>123</v>
      </c>
      <c r="O71" s="73" t="s">
        <v>123</v>
      </c>
      <c r="P71" s="73" t="s">
        <v>123</v>
      </c>
      <c r="Q71" s="73" t="s">
        <v>123</v>
      </c>
      <c r="R71" s="73" t="s">
        <v>123</v>
      </c>
      <c r="S71" s="73" t="s">
        <v>123</v>
      </c>
      <c r="T71" s="73" t="s">
        <v>123</v>
      </c>
      <c r="U71" s="73" t="s">
        <v>123</v>
      </c>
      <c r="V71" s="73" t="s">
        <v>123</v>
      </c>
      <c r="W71" s="73" t="s">
        <v>123</v>
      </c>
      <c r="X71" s="73" t="s">
        <v>123</v>
      </c>
      <c r="Y71" s="74" t="s">
        <v>123</v>
      </c>
      <c r="Z71" s="75" t="s">
        <v>75</v>
      </c>
      <c r="AA71" s="76" t="s">
        <v>75</v>
      </c>
      <c r="AB71" s="76" t="s">
        <v>75</v>
      </c>
      <c r="AC71" s="77" t="s">
        <v>75</v>
      </c>
      <c r="AD71" s="78">
        <v>595.23539856920706</v>
      </c>
      <c r="AE71" s="79">
        <v>595.23539856920706</v>
      </c>
      <c r="AF71" s="79">
        <v>595.23539856920706</v>
      </c>
      <c r="AG71" s="80">
        <v>595.23539856920706</v>
      </c>
      <c r="AH71" s="81"/>
      <c r="AI71" s="82"/>
      <c r="AJ71" s="82"/>
      <c r="AK71" s="82"/>
      <c r="AL71" s="83"/>
      <c r="AM71" s="84">
        <f t="shared" si="11"/>
        <v>0</v>
      </c>
      <c r="AN71" s="85">
        <f t="shared" si="12"/>
        <v>0</v>
      </c>
      <c r="AO71" s="85">
        <f t="shared" si="13"/>
        <v>0</v>
      </c>
      <c r="AP71" s="85">
        <f t="shared" si="14"/>
        <v>0</v>
      </c>
      <c r="AQ71" s="85">
        <f t="shared" si="15"/>
        <v>0</v>
      </c>
      <c r="AR71" s="85">
        <f t="shared" si="16"/>
        <v>0</v>
      </c>
      <c r="AS71" s="85">
        <f t="shared" si="17"/>
        <v>0</v>
      </c>
      <c r="AT71" s="85">
        <f t="shared" si="18"/>
        <v>0</v>
      </c>
      <c r="AU71" s="85">
        <f t="shared" si="19"/>
        <v>0</v>
      </c>
      <c r="AV71" s="86">
        <f t="shared" si="20"/>
        <v>0</v>
      </c>
      <c r="AW71" s="1"/>
      <c r="AX71" s="81"/>
      <c r="AY71" s="82"/>
      <c r="AZ71" s="82"/>
      <c r="BA71" s="82"/>
      <c r="BB71" s="83"/>
      <c r="BC71" s="84">
        <f t="shared" si="21"/>
        <v>0</v>
      </c>
      <c r="BD71" s="85"/>
      <c r="BE71" s="85"/>
      <c r="BF71" s="85"/>
      <c r="BG71" s="85"/>
      <c r="BH71" s="85"/>
      <c r="BI71" s="85"/>
      <c r="BJ71" s="85"/>
      <c r="BK71" s="85"/>
      <c r="BL71" s="86"/>
    </row>
    <row r="72" spans="1:64" ht="23.25">
      <c r="A72" s="1"/>
      <c r="B72" s="69" t="s">
        <v>122</v>
      </c>
      <c r="C72" s="70" t="s">
        <v>122</v>
      </c>
      <c r="D72" s="71" t="s">
        <v>122</v>
      </c>
      <c r="E72" s="72" t="s">
        <v>121</v>
      </c>
      <c r="F72" s="73" t="s">
        <v>121</v>
      </c>
      <c r="G72" s="73" t="s">
        <v>121</v>
      </c>
      <c r="H72" s="73" t="s">
        <v>121</v>
      </c>
      <c r="I72" s="73" t="s">
        <v>121</v>
      </c>
      <c r="J72" s="73" t="s">
        <v>121</v>
      </c>
      <c r="K72" s="73" t="s">
        <v>121</v>
      </c>
      <c r="L72" s="73" t="s">
        <v>121</v>
      </c>
      <c r="M72" s="73" t="s">
        <v>121</v>
      </c>
      <c r="N72" s="73" t="s">
        <v>121</v>
      </c>
      <c r="O72" s="73" t="s">
        <v>121</v>
      </c>
      <c r="P72" s="73" t="s">
        <v>121</v>
      </c>
      <c r="Q72" s="73" t="s">
        <v>121</v>
      </c>
      <c r="R72" s="73" t="s">
        <v>121</v>
      </c>
      <c r="S72" s="73" t="s">
        <v>121</v>
      </c>
      <c r="T72" s="73" t="s">
        <v>121</v>
      </c>
      <c r="U72" s="73" t="s">
        <v>121</v>
      </c>
      <c r="V72" s="73" t="s">
        <v>121</v>
      </c>
      <c r="W72" s="73" t="s">
        <v>121</v>
      </c>
      <c r="X72" s="73" t="s">
        <v>121</v>
      </c>
      <c r="Y72" s="74" t="s">
        <v>121</v>
      </c>
      <c r="Z72" s="75" t="s">
        <v>75</v>
      </c>
      <c r="AA72" s="76" t="s">
        <v>75</v>
      </c>
      <c r="AB72" s="76" t="s">
        <v>75</v>
      </c>
      <c r="AC72" s="77" t="s">
        <v>75</v>
      </c>
      <c r="AD72" s="78">
        <v>919.90410806627813</v>
      </c>
      <c r="AE72" s="79">
        <v>919.90410806627813</v>
      </c>
      <c r="AF72" s="79">
        <v>919.90410806627813</v>
      </c>
      <c r="AG72" s="80">
        <v>919.90410806627813</v>
      </c>
      <c r="AH72" s="81"/>
      <c r="AI72" s="82"/>
      <c r="AJ72" s="82"/>
      <c r="AK72" s="82"/>
      <c r="AL72" s="83"/>
      <c r="AM72" s="84">
        <f t="shared" ref="AM72:AM99" si="22">AD72*AH72</f>
        <v>0</v>
      </c>
      <c r="AN72" s="85">
        <f t="shared" ref="AN72:AN99" si="23">AL72*AM72</f>
        <v>0</v>
      </c>
      <c r="AO72" s="85">
        <f t="shared" ref="AO72:AO99" si="24">AM72*AN72</f>
        <v>0</v>
      </c>
      <c r="AP72" s="85">
        <f t="shared" ref="AP72:AP99" si="25">AN72*AO72</f>
        <v>0</v>
      </c>
      <c r="AQ72" s="85">
        <f t="shared" ref="AQ72:AQ99" si="26">AO72*AP72</f>
        <v>0</v>
      </c>
      <c r="AR72" s="85">
        <f t="shared" ref="AR72:AR99" si="27">AP72*AQ72</f>
        <v>0</v>
      </c>
      <c r="AS72" s="85">
        <f t="shared" ref="AS72:AS99" si="28">AQ72*AR72</f>
        <v>0</v>
      </c>
      <c r="AT72" s="85">
        <f t="shared" ref="AT72:AT99" si="29">AR72*AS72</f>
        <v>0</v>
      </c>
      <c r="AU72" s="85">
        <f t="shared" ref="AU72:AU99" si="30">AS72*AT72</f>
        <v>0</v>
      </c>
      <c r="AV72" s="86">
        <f t="shared" ref="AV72:AV99" si="31">AT72*AU72</f>
        <v>0</v>
      </c>
      <c r="AW72" s="1"/>
      <c r="AX72" s="81"/>
      <c r="AY72" s="82"/>
      <c r="AZ72" s="82"/>
      <c r="BA72" s="82"/>
      <c r="BB72" s="83"/>
      <c r="BC72" s="84">
        <f t="shared" ref="BC72:BC99" si="32">AX72*AD72</f>
        <v>0</v>
      </c>
      <c r="BD72" s="85"/>
      <c r="BE72" s="85"/>
      <c r="BF72" s="85"/>
      <c r="BG72" s="85"/>
      <c r="BH72" s="85"/>
      <c r="BI72" s="85"/>
      <c r="BJ72" s="85"/>
      <c r="BK72" s="85"/>
      <c r="BL72" s="86"/>
    </row>
    <row r="73" spans="1:64" ht="23.25">
      <c r="A73" s="1"/>
      <c r="B73" s="69" t="s">
        <v>120</v>
      </c>
      <c r="C73" s="70" t="s">
        <v>120</v>
      </c>
      <c r="D73" s="71" t="s">
        <v>120</v>
      </c>
      <c r="E73" s="72" t="s">
        <v>119</v>
      </c>
      <c r="F73" s="73" t="s">
        <v>119</v>
      </c>
      <c r="G73" s="73" t="s">
        <v>119</v>
      </c>
      <c r="H73" s="73" t="s">
        <v>119</v>
      </c>
      <c r="I73" s="73" t="s">
        <v>119</v>
      </c>
      <c r="J73" s="73" t="s">
        <v>119</v>
      </c>
      <c r="K73" s="73" t="s">
        <v>119</v>
      </c>
      <c r="L73" s="73" t="s">
        <v>119</v>
      </c>
      <c r="M73" s="73" t="s">
        <v>119</v>
      </c>
      <c r="N73" s="73" t="s">
        <v>119</v>
      </c>
      <c r="O73" s="73" t="s">
        <v>119</v>
      </c>
      <c r="P73" s="73" t="s">
        <v>119</v>
      </c>
      <c r="Q73" s="73" t="s">
        <v>119</v>
      </c>
      <c r="R73" s="73" t="s">
        <v>119</v>
      </c>
      <c r="S73" s="73" t="s">
        <v>119</v>
      </c>
      <c r="T73" s="73" t="s">
        <v>119</v>
      </c>
      <c r="U73" s="73" t="s">
        <v>119</v>
      </c>
      <c r="V73" s="73" t="s">
        <v>119</v>
      </c>
      <c r="W73" s="73" t="s">
        <v>119</v>
      </c>
      <c r="X73" s="73" t="s">
        <v>119</v>
      </c>
      <c r="Y73" s="74" t="s">
        <v>119</v>
      </c>
      <c r="Z73" s="75" t="s">
        <v>75</v>
      </c>
      <c r="AA73" s="76" t="s">
        <v>75</v>
      </c>
      <c r="AB73" s="76" t="s">
        <v>75</v>
      </c>
      <c r="AC73" s="77" t="s">
        <v>75</v>
      </c>
      <c r="AD73" s="78">
        <v>523.67423881789398</v>
      </c>
      <c r="AE73" s="79">
        <v>523.67423881789398</v>
      </c>
      <c r="AF73" s="79">
        <v>523.67423881789398</v>
      </c>
      <c r="AG73" s="80">
        <v>523.67423881789398</v>
      </c>
      <c r="AH73" s="81"/>
      <c r="AI73" s="82"/>
      <c r="AJ73" s="82"/>
      <c r="AK73" s="82"/>
      <c r="AL73" s="83"/>
      <c r="AM73" s="84">
        <f t="shared" si="22"/>
        <v>0</v>
      </c>
      <c r="AN73" s="85">
        <f t="shared" si="23"/>
        <v>0</v>
      </c>
      <c r="AO73" s="85">
        <f t="shared" si="24"/>
        <v>0</v>
      </c>
      <c r="AP73" s="85">
        <f t="shared" si="25"/>
        <v>0</v>
      </c>
      <c r="AQ73" s="85">
        <f t="shared" si="26"/>
        <v>0</v>
      </c>
      <c r="AR73" s="85">
        <f t="shared" si="27"/>
        <v>0</v>
      </c>
      <c r="AS73" s="85">
        <f t="shared" si="28"/>
        <v>0</v>
      </c>
      <c r="AT73" s="85">
        <f t="shared" si="29"/>
        <v>0</v>
      </c>
      <c r="AU73" s="85">
        <f t="shared" si="30"/>
        <v>0</v>
      </c>
      <c r="AV73" s="86">
        <f t="shared" si="31"/>
        <v>0</v>
      </c>
      <c r="AW73" s="1"/>
      <c r="AX73" s="81"/>
      <c r="AY73" s="82"/>
      <c r="AZ73" s="82"/>
      <c r="BA73" s="82"/>
      <c r="BB73" s="83"/>
      <c r="BC73" s="84">
        <f t="shared" si="32"/>
        <v>0</v>
      </c>
      <c r="BD73" s="85"/>
      <c r="BE73" s="85"/>
      <c r="BF73" s="85"/>
      <c r="BG73" s="85"/>
      <c r="BH73" s="85"/>
      <c r="BI73" s="85"/>
      <c r="BJ73" s="85"/>
      <c r="BK73" s="85"/>
      <c r="BL73" s="86"/>
    </row>
    <row r="74" spans="1:64" ht="23.25">
      <c r="A74" s="1"/>
      <c r="B74" s="69" t="s">
        <v>118</v>
      </c>
      <c r="C74" s="70" t="s">
        <v>118</v>
      </c>
      <c r="D74" s="71" t="s">
        <v>118</v>
      </c>
      <c r="E74" s="72" t="s">
        <v>117</v>
      </c>
      <c r="F74" s="73" t="s">
        <v>117</v>
      </c>
      <c r="G74" s="73" t="s">
        <v>117</v>
      </c>
      <c r="H74" s="73" t="s">
        <v>117</v>
      </c>
      <c r="I74" s="73" t="s">
        <v>117</v>
      </c>
      <c r="J74" s="73" t="s">
        <v>117</v>
      </c>
      <c r="K74" s="73" t="s">
        <v>117</v>
      </c>
      <c r="L74" s="73" t="s">
        <v>117</v>
      </c>
      <c r="M74" s="73" t="s">
        <v>117</v>
      </c>
      <c r="N74" s="73" t="s">
        <v>117</v>
      </c>
      <c r="O74" s="73" t="s">
        <v>117</v>
      </c>
      <c r="P74" s="73" t="s">
        <v>117</v>
      </c>
      <c r="Q74" s="73" t="s">
        <v>117</v>
      </c>
      <c r="R74" s="73" t="s">
        <v>117</v>
      </c>
      <c r="S74" s="73" t="s">
        <v>117</v>
      </c>
      <c r="T74" s="73" t="s">
        <v>117</v>
      </c>
      <c r="U74" s="73" t="s">
        <v>117</v>
      </c>
      <c r="V74" s="73" t="s">
        <v>117</v>
      </c>
      <c r="W74" s="73" t="s">
        <v>117</v>
      </c>
      <c r="X74" s="73" t="s">
        <v>117</v>
      </c>
      <c r="Y74" s="74" t="s">
        <v>117</v>
      </c>
      <c r="Z74" s="75" t="s">
        <v>75</v>
      </c>
      <c r="AA74" s="76" t="s">
        <v>75</v>
      </c>
      <c r="AB74" s="76" t="s">
        <v>75</v>
      </c>
      <c r="AC74" s="77" t="s">
        <v>75</v>
      </c>
      <c r="AD74" s="78">
        <v>417.72341867449506</v>
      </c>
      <c r="AE74" s="79">
        <v>417.72341867449506</v>
      </c>
      <c r="AF74" s="79">
        <v>417.72341867449506</v>
      </c>
      <c r="AG74" s="80">
        <v>417.72341867449506</v>
      </c>
      <c r="AH74" s="81"/>
      <c r="AI74" s="82"/>
      <c r="AJ74" s="82"/>
      <c r="AK74" s="82"/>
      <c r="AL74" s="83"/>
      <c r="AM74" s="84">
        <f t="shared" si="22"/>
        <v>0</v>
      </c>
      <c r="AN74" s="85">
        <f t="shared" si="23"/>
        <v>0</v>
      </c>
      <c r="AO74" s="85">
        <f t="shared" si="24"/>
        <v>0</v>
      </c>
      <c r="AP74" s="85">
        <f t="shared" si="25"/>
        <v>0</v>
      </c>
      <c r="AQ74" s="85">
        <f t="shared" si="26"/>
        <v>0</v>
      </c>
      <c r="AR74" s="85">
        <f t="shared" si="27"/>
        <v>0</v>
      </c>
      <c r="AS74" s="85">
        <f t="shared" si="28"/>
        <v>0</v>
      </c>
      <c r="AT74" s="85">
        <f t="shared" si="29"/>
        <v>0</v>
      </c>
      <c r="AU74" s="85">
        <f t="shared" si="30"/>
        <v>0</v>
      </c>
      <c r="AV74" s="86">
        <f t="shared" si="31"/>
        <v>0</v>
      </c>
      <c r="AW74" s="1"/>
      <c r="AX74" s="81"/>
      <c r="AY74" s="82"/>
      <c r="AZ74" s="82"/>
      <c r="BA74" s="82"/>
      <c r="BB74" s="83"/>
      <c r="BC74" s="84">
        <f t="shared" si="32"/>
        <v>0</v>
      </c>
      <c r="BD74" s="85"/>
      <c r="BE74" s="85"/>
      <c r="BF74" s="85"/>
      <c r="BG74" s="85"/>
      <c r="BH74" s="85"/>
      <c r="BI74" s="85"/>
      <c r="BJ74" s="85"/>
      <c r="BK74" s="85"/>
      <c r="BL74" s="86"/>
    </row>
    <row r="75" spans="1:64" ht="23.25">
      <c r="A75" s="1"/>
      <c r="B75" s="69" t="s">
        <v>116</v>
      </c>
      <c r="C75" s="70" t="s">
        <v>116</v>
      </c>
      <c r="D75" s="71" t="s">
        <v>116</v>
      </c>
      <c r="E75" s="72" t="s">
        <v>115</v>
      </c>
      <c r="F75" s="73" t="s">
        <v>115</v>
      </c>
      <c r="G75" s="73" t="s">
        <v>115</v>
      </c>
      <c r="H75" s="73" t="s">
        <v>115</v>
      </c>
      <c r="I75" s="73" t="s">
        <v>115</v>
      </c>
      <c r="J75" s="73" t="s">
        <v>115</v>
      </c>
      <c r="K75" s="73" t="s">
        <v>115</v>
      </c>
      <c r="L75" s="73" t="s">
        <v>115</v>
      </c>
      <c r="M75" s="73" t="s">
        <v>115</v>
      </c>
      <c r="N75" s="73" t="s">
        <v>115</v>
      </c>
      <c r="O75" s="73" t="s">
        <v>115</v>
      </c>
      <c r="P75" s="73" t="s">
        <v>115</v>
      </c>
      <c r="Q75" s="73" t="s">
        <v>115</v>
      </c>
      <c r="R75" s="73" t="s">
        <v>115</v>
      </c>
      <c r="S75" s="73" t="s">
        <v>115</v>
      </c>
      <c r="T75" s="73" t="s">
        <v>115</v>
      </c>
      <c r="U75" s="73" t="s">
        <v>115</v>
      </c>
      <c r="V75" s="73" t="s">
        <v>115</v>
      </c>
      <c r="W75" s="73" t="s">
        <v>115</v>
      </c>
      <c r="X75" s="73" t="s">
        <v>115</v>
      </c>
      <c r="Y75" s="74" t="s">
        <v>115</v>
      </c>
      <c r="Z75" s="75" t="s">
        <v>75</v>
      </c>
      <c r="AA75" s="76" t="s">
        <v>75</v>
      </c>
      <c r="AB75" s="76" t="s">
        <v>75</v>
      </c>
      <c r="AC75" s="77" t="s">
        <v>75</v>
      </c>
      <c r="AD75" s="78">
        <v>399.17622329457873</v>
      </c>
      <c r="AE75" s="79">
        <v>399.17622329457873</v>
      </c>
      <c r="AF75" s="79">
        <v>399.17622329457873</v>
      </c>
      <c r="AG75" s="80">
        <v>399.17622329457873</v>
      </c>
      <c r="AH75" s="81"/>
      <c r="AI75" s="82"/>
      <c r="AJ75" s="82"/>
      <c r="AK75" s="82"/>
      <c r="AL75" s="83"/>
      <c r="AM75" s="84">
        <f t="shared" si="22"/>
        <v>0</v>
      </c>
      <c r="AN75" s="85">
        <f t="shared" si="23"/>
        <v>0</v>
      </c>
      <c r="AO75" s="85">
        <f t="shared" si="24"/>
        <v>0</v>
      </c>
      <c r="AP75" s="85">
        <f t="shared" si="25"/>
        <v>0</v>
      </c>
      <c r="AQ75" s="85">
        <f t="shared" si="26"/>
        <v>0</v>
      </c>
      <c r="AR75" s="85">
        <f t="shared" si="27"/>
        <v>0</v>
      </c>
      <c r="AS75" s="85">
        <f t="shared" si="28"/>
        <v>0</v>
      </c>
      <c r="AT75" s="85">
        <f t="shared" si="29"/>
        <v>0</v>
      </c>
      <c r="AU75" s="85">
        <f t="shared" si="30"/>
        <v>0</v>
      </c>
      <c r="AV75" s="86">
        <f t="shared" si="31"/>
        <v>0</v>
      </c>
      <c r="AW75" s="1"/>
      <c r="AX75" s="81"/>
      <c r="AY75" s="82"/>
      <c r="AZ75" s="82"/>
      <c r="BA75" s="82"/>
      <c r="BB75" s="83"/>
      <c r="BC75" s="84">
        <f t="shared" si="32"/>
        <v>0</v>
      </c>
      <c r="BD75" s="85"/>
      <c r="BE75" s="85"/>
      <c r="BF75" s="85"/>
      <c r="BG75" s="85"/>
      <c r="BH75" s="85"/>
      <c r="BI75" s="85"/>
      <c r="BJ75" s="85"/>
      <c r="BK75" s="85"/>
      <c r="BL75" s="86"/>
    </row>
    <row r="76" spans="1:64" ht="23.25">
      <c r="A76" s="1"/>
      <c r="B76" s="69" t="s">
        <v>114</v>
      </c>
      <c r="C76" s="70" t="s">
        <v>114</v>
      </c>
      <c r="D76" s="71" t="s">
        <v>114</v>
      </c>
      <c r="E76" s="72" t="s">
        <v>113</v>
      </c>
      <c r="F76" s="73" t="s">
        <v>113</v>
      </c>
      <c r="G76" s="73" t="s">
        <v>113</v>
      </c>
      <c r="H76" s="73" t="s">
        <v>113</v>
      </c>
      <c r="I76" s="73" t="s">
        <v>113</v>
      </c>
      <c r="J76" s="73" t="s">
        <v>113</v>
      </c>
      <c r="K76" s="73" t="s">
        <v>113</v>
      </c>
      <c r="L76" s="73" t="s">
        <v>113</v>
      </c>
      <c r="M76" s="73" t="s">
        <v>113</v>
      </c>
      <c r="N76" s="73" t="s">
        <v>113</v>
      </c>
      <c r="O76" s="73" t="s">
        <v>113</v>
      </c>
      <c r="P76" s="73" t="s">
        <v>113</v>
      </c>
      <c r="Q76" s="73" t="s">
        <v>113</v>
      </c>
      <c r="R76" s="73" t="s">
        <v>113</v>
      </c>
      <c r="S76" s="73" t="s">
        <v>113</v>
      </c>
      <c r="T76" s="73" t="s">
        <v>113</v>
      </c>
      <c r="U76" s="73" t="s">
        <v>113</v>
      </c>
      <c r="V76" s="73" t="s">
        <v>113</v>
      </c>
      <c r="W76" s="73" t="s">
        <v>113</v>
      </c>
      <c r="X76" s="73" t="s">
        <v>113</v>
      </c>
      <c r="Y76" s="74" t="s">
        <v>113</v>
      </c>
      <c r="Z76" s="75" t="s">
        <v>75</v>
      </c>
      <c r="AA76" s="76" t="s">
        <v>75</v>
      </c>
      <c r="AB76" s="76" t="s">
        <v>75</v>
      </c>
      <c r="AC76" s="77" t="s">
        <v>75</v>
      </c>
      <c r="AD76" s="78">
        <v>401.73019304372065</v>
      </c>
      <c r="AE76" s="79">
        <v>401.73019304372065</v>
      </c>
      <c r="AF76" s="79">
        <v>401.73019304372065</v>
      </c>
      <c r="AG76" s="80">
        <v>401.73019304372065</v>
      </c>
      <c r="AH76" s="81"/>
      <c r="AI76" s="82"/>
      <c r="AJ76" s="82"/>
      <c r="AK76" s="82"/>
      <c r="AL76" s="83"/>
      <c r="AM76" s="84">
        <f t="shared" si="22"/>
        <v>0</v>
      </c>
      <c r="AN76" s="85">
        <f t="shared" si="23"/>
        <v>0</v>
      </c>
      <c r="AO76" s="85">
        <f t="shared" si="24"/>
        <v>0</v>
      </c>
      <c r="AP76" s="85">
        <f t="shared" si="25"/>
        <v>0</v>
      </c>
      <c r="AQ76" s="85">
        <f t="shared" si="26"/>
        <v>0</v>
      </c>
      <c r="AR76" s="85">
        <f t="shared" si="27"/>
        <v>0</v>
      </c>
      <c r="AS76" s="85">
        <f t="shared" si="28"/>
        <v>0</v>
      </c>
      <c r="AT76" s="85">
        <f t="shared" si="29"/>
        <v>0</v>
      </c>
      <c r="AU76" s="85">
        <f t="shared" si="30"/>
        <v>0</v>
      </c>
      <c r="AV76" s="86">
        <f t="shared" si="31"/>
        <v>0</v>
      </c>
      <c r="AW76" s="1"/>
      <c r="AX76" s="81"/>
      <c r="AY76" s="82"/>
      <c r="AZ76" s="82"/>
      <c r="BA76" s="82"/>
      <c r="BB76" s="83"/>
      <c r="BC76" s="84">
        <f t="shared" si="32"/>
        <v>0</v>
      </c>
      <c r="BD76" s="85"/>
      <c r="BE76" s="85"/>
      <c r="BF76" s="85"/>
      <c r="BG76" s="85"/>
      <c r="BH76" s="85"/>
      <c r="BI76" s="85"/>
      <c r="BJ76" s="85"/>
      <c r="BK76" s="85"/>
      <c r="BL76" s="86"/>
    </row>
    <row r="77" spans="1:64" ht="23.25">
      <c r="A77" s="1"/>
      <c r="B77" s="69" t="s">
        <v>112</v>
      </c>
      <c r="C77" s="70" t="s">
        <v>112</v>
      </c>
      <c r="D77" s="71" t="s">
        <v>112</v>
      </c>
      <c r="E77" s="72" t="s">
        <v>111</v>
      </c>
      <c r="F77" s="73" t="s">
        <v>111</v>
      </c>
      <c r="G77" s="73" t="s">
        <v>111</v>
      </c>
      <c r="H77" s="73" t="s">
        <v>111</v>
      </c>
      <c r="I77" s="73" t="s">
        <v>111</v>
      </c>
      <c r="J77" s="73" t="s">
        <v>111</v>
      </c>
      <c r="K77" s="73" t="s">
        <v>111</v>
      </c>
      <c r="L77" s="73" t="s">
        <v>111</v>
      </c>
      <c r="M77" s="73" t="s">
        <v>111</v>
      </c>
      <c r="N77" s="73" t="s">
        <v>111</v>
      </c>
      <c r="O77" s="73" t="s">
        <v>111</v>
      </c>
      <c r="P77" s="73" t="s">
        <v>111</v>
      </c>
      <c r="Q77" s="73" t="s">
        <v>111</v>
      </c>
      <c r="R77" s="73" t="s">
        <v>111</v>
      </c>
      <c r="S77" s="73" t="s">
        <v>111</v>
      </c>
      <c r="T77" s="73" t="s">
        <v>111</v>
      </c>
      <c r="U77" s="73" t="s">
        <v>111</v>
      </c>
      <c r="V77" s="73" t="s">
        <v>111</v>
      </c>
      <c r="W77" s="73" t="s">
        <v>111</v>
      </c>
      <c r="X77" s="73" t="s">
        <v>111</v>
      </c>
      <c r="Y77" s="74" t="s">
        <v>111</v>
      </c>
      <c r="Z77" s="75" t="s">
        <v>75</v>
      </c>
      <c r="AA77" s="76" t="s">
        <v>75</v>
      </c>
      <c r="AB77" s="76" t="s">
        <v>75</v>
      </c>
      <c r="AC77" s="77" t="s">
        <v>75</v>
      </c>
      <c r="AD77" s="78">
        <v>2374.8209539983059</v>
      </c>
      <c r="AE77" s="79">
        <v>2374.8209539983059</v>
      </c>
      <c r="AF77" s="79">
        <v>2374.8209539983059</v>
      </c>
      <c r="AG77" s="80">
        <v>2374.8209539983059</v>
      </c>
      <c r="AH77" s="81"/>
      <c r="AI77" s="82"/>
      <c r="AJ77" s="82"/>
      <c r="AK77" s="82"/>
      <c r="AL77" s="83"/>
      <c r="AM77" s="84">
        <f t="shared" si="22"/>
        <v>0</v>
      </c>
      <c r="AN77" s="85">
        <f t="shared" si="23"/>
        <v>0</v>
      </c>
      <c r="AO77" s="85">
        <f t="shared" si="24"/>
        <v>0</v>
      </c>
      <c r="AP77" s="85">
        <f t="shared" si="25"/>
        <v>0</v>
      </c>
      <c r="AQ77" s="85">
        <f t="shared" si="26"/>
        <v>0</v>
      </c>
      <c r="AR77" s="85">
        <f t="shared" si="27"/>
        <v>0</v>
      </c>
      <c r="AS77" s="85">
        <f t="shared" si="28"/>
        <v>0</v>
      </c>
      <c r="AT77" s="85">
        <f t="shared" si="29"/>
        <v>0</v>
      </c>
      <c r="AU77" s="85">
        <f t="shared" si="30"/>
        <v>0</v>
      </c>
      <c r="AV77" s="86">
        <f t="shared" si="31"/>
        <v>0</v>
      </c>
      <c r="AW77" s="1"/>
      <c r="AX77" s="81"/>
      <c r="AY77" s="82"/>
      <c r="AZ77" s="82"/>
      <c r="BA77" s="82"/>
      <c r="BB77" s="83"/>
      <c r="BC77" s="84">
        <f t="shared" si="32"/>
        <v>0</v>
      </c>
      <c r="BD77" s="85"/>
      <c r="BE77" s="85"/>
      <c r="BF77" s="85"/>
      <c r="BG77" s="85"/>
      <c r="BH77" s="85"/>
      <c r="BI77" s="85"/>
      <c r="BJ77" s="85"/>
      <c r="BK77" s="85"/>
      <c r="BL77" s="86"/>
    </row>
    <row r="78" spans="1:64" ht="23.25">
      <c r="A78" s="1"/>
      <c r="B78" s="87" t="s">
        <v>110</v>
      </c>
      <c r="C78" s="88"/>
      <c r="D78" s="89"/>
      <c r="E78" s="72" t="s">
        <v>109</v>
      </c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4"/>
      <c r="Z78" s="75" t="s">
        <v>75</v>
      </c>
      <c r="AA78" s="76" t="s">
        <v>75</v>
      </c>
      <c r="AB78" s="76" t="s">
        <v>75</v>
      </c>
      <c r="AC78" s="77" t="s">
        <v>75</v>
      </c>
      <c r="AD78" s="78">
        <f>AD77*0.177</f>
        <v>420.34330885770009</v>
      </c>
      <c r="AE78" s="79"/>
      <c r="AF78" s="79"/>
      <c r="AG78" s="80"/>
      <c r="AH78" s="81"/>
      <c r="AI78" s="82"/>
      <c r="AJ78" s="82"/>
      <c r="AK78" s="82"/>
      <c r="AL78" s="83"/>
      <c r="AM78" s="84">
        <f t="shared" si="22"/>
        <v>0</v>
      </c>
      <c r="AN78" s="85">
        <f t="shared" si="23"/>
        <v>0</v>
      </c>
      <c r="AO78" s="85">
        <f t="shared" si="24"/>
        <v>0</v>
      </c>
      <c r="AP78" s="85">
        <f t="shared" si="25"/>
        <v>0</v>
      </c>
      <c r="AQ78" s="85">
        <f t="shared" si="26"/>
        <v>0</v>
      </c>
      <c r="AR78" s="85">
        <f t="shared" si="27"/>
        <v>0</v>
      </c>
      <c r="AS78" s="85">
        <f t="shared" si="28"/>
        <v>0</v>
      </c>
      <c r="AT78" s="85">
        <f t="shared" si="29"/>
        <v>0</v>
      </c>
      <c r="AU78" s="85">
        <f t="shared" si="30"/>
        <v>0</v>
      </c>
      <c r="AV78" s="86">
        <f t="shared" si="31"/>
        <v>0</v>
      </c>
      <c r="AW78" s="1"/>
      <c r="AX78" s="81"/>
      <c r="AY78" s="82"/>
      <c r="AZ78" s="82"/>
      <c r="BA78" s="82"/>
      <c r="BB78" s="83"/>
      <c r="BC78" s="84">
        <f t="shared" si="32"/>
        <v>0</v>
      </c>
      <c r="BD78" s="85"/>
      <c r="BE78" s="85"/>
      <c r="BF78" s="85"/>
      <c r="BG78" s="85"/>
      <c r="BH78" s="85"/>
      <c r="BI78" s="85"/>
      <c r="BJ78" s="85"/>
      <c r="BK78" s="85"/>
      <c r="BL78" s="86"/>
    </row>
    <row r="79" spans="1:64" ht="23.25">
      <c r="A79" s="1"/>
      <c r="B79" s="69" t="s">
        <v>108</v>
      </c>
      <c r="C79" s="70" t="s">
        <v>108</v>
      </c>
      <c r="D79" s="71" t="s">
        <v>108</v>
      </c>
      <c r="E79" s="72" t="s">
        <v>107</v>
      </c>
      <c r="F79" s="73" t="s">
        <v>107</v>
      </c>
      <c r="G79" s="73" t="s">
        <v>107</v>
      </c>
      <c r="H79" s="73" t="s">
        <v>107</v>
      </c>
      <c r="I79" s="73" t="s">
        <v>107</v>
      </c>
      <c r="J79" s="73" t="s">
        <v>107</v>
      </c>
      <c r="K79" s="73" t="s">
        <v>107</v>
      </c>
      <c r="L79" s="73" t="s">
        <v>107</v>
      </c>
      <c r="M79" s="73" t="s">
        <v>107</v>
      </c>
      <c r="N79" s="73" t="s">
        <v>107</v>
      </c>
      <c r="O79" s="73" t="s">
        <v>107</v>
      </c>
      <c r="P79" s="73" t="s">
        <v>107</v>
      </c>
      <c r="Q79" s="73" t="s">
        <v>107</v>
      </c>
      <c r="R79" s="73" t="s">
        <v>107</v>
      </c>
      <c r="S79" s="73" t="s">
        <v>107</v>
      </c>
      <c r="T79" s="73" t="s">
        <v>107</v>
      </c>
      <c r="U79" s="73" t="s">
        <v>107</v>
      </c>
      <c r="V79" s="73" t="s">
        <v>107</v>
      </c>
      <c r="W79" s="73" t="s">
        <v>107</v>
      </c>
      <c r="X79" s="73" t="s">
        <v>107</v>
      </c>
      <c r="Y79" s="74" t="s">
        <v>107</v>
      </c>
      <c r="Z79" s="75" t="s">
        <v>75</v>
      </c>
      <c r="AA79" s="76" t="s">
        <v>75</v>
      </c>
      <c r="AB79" s="76" t="s">
        <v>75</v>
      </c>
      <c r="AC79" s="77" t="s">
        <v>75</v>
      </c>
      <c r="AD79" s="78">
        <v>710.12614879257296</v>
      </c>
      <c r="AE79" s="79">
        <v>710.12614879257296</v>
      </c>
      <c r="AF79" s="79">
        <v>710.12614879257296</v>
      </c>
      <c r="AG79" s="80">
        <v>710.12614879257296</v>
      </c>
      <c r="AH79" s="81"/>
      <c r="AI79" s="82"/>
      <c r="AJ79" s="82"/>
      <c r="AK79" s="82"/>
      <c r="AL79" s="83"/>
      <c r="AM79" s="84">
        <f t="shared" si="22"/>
        <v>0</v>
      </c>
      <c r="AN79" s="85">
        <f t="shared" si="23"/>
        <v>0</v>
      </c>
      <c r="AO79" s="85">
        <f t="shared" si="24"/>
        <v>0</v>
      </c>
      <c r="AP79" s="85">
        <f t="shared" si="25"/>
        <v>0</v>
      </c>
      <c r="AQ79" s="85">
        <f t="shared" si="26"/>
        <v>0</v>
      </c>
      <c r="AR79" s="85">
        <f t="shared" si="27"/>
        <v>0</v>
      </c>
      <c r="AS79" s="85">
        <f t="shared" si="28"/>
        <v>0</v>
      </c>
      <c r="AT79" s="85">
        <f t="shared" si="29"/>
        <v>0</v>
      </c>
      <c r="AU79" s="85">
        <f t="shared" si="30"/>
        <v>0</v>
      </c>
      <c r="AV79" s="86">
        <f t="shared" si="31"/>
        <v>0</v>
      </c>
      <c r="AW79" s="1"/>
      <c r="AX79" s="81"/>
      <c r="AY79" s="82"/>
      <c r="AZ79" s="82"/>
      <c r="BA79" s="82"/>
      <c r="BB79" s="83"/>
      <c r="BC79" s="84">
        <f t="shared" si="32"/>
        <v>0</v>
      </c>
      <c r="BD79" s="85"/>
      <c r="BE79" s="85"/>
      <c r="BF79" s="85"/>
      <c r="BG79" s="85"/>
      <c r="BH79" s="85"/>
      <c r="BI79" s="85"/>
      <c r="BJ79" s="85"/>
      <c r="BK79" s="85"/>
      <c r="BL79" s="86"/>
    </row>
    <row r="80" spans="1:64" ht="23.25">
      <c r="A80" s="1"/>
      <c r="B80" s="69" t="s">
        <v>106</v>
      </c>
      <c r="C80" s="70" t="s">
        <v>106</v>
      </c>
      <c r="D80" s="71" t="s">
        <v>106</v>
      </c>
      <c r="E80" s="72" t="s">
        <v>105</v>
      </c>
      <c r="F80" s="73" t="s">
        <v>105</v>
      </c>
      <c r="G80" s="73" t="s">
        <v>105</v>
      </c>
      <c r="H80" s="73" t="s">
        <v>105</v>
      </c>
      <c r="I80" s="73" t="s">
        <v>105</v>
      </c>
      <c r="J80" s="73" t="s">
        <v>105</v>
      </c>
      <c r="K80" s="73" t="s">
        <v>105</v>
      </c>
      <c r="L80" s="73" t="s">
        <v>105</v>
      </c>
      <c r="M80" s="73" t="s">
        <v>105</v>
      </c>
      <c r="N80" s="73" t="s">
        <v>105</v>
      </c>
      <c r="O80" s="73" t="s">
        <v>105</v>
      </c>
      <c r="P80" s="73" t="s">
        <v>105</v>
      </c>
      <c r="Q80" s="73" t="s">
        <v>105</v>
      </c>
      <c r="R80" s="73" t="s">
        <v>105</v>
      </c>
      <c r="S80" s="73" t="s">
        <v>105</v>
      </c>
      <c r="T80" s="73" t="s">
        <v>105</v>
      </c>
      <c r="U80" s="73" t="s">
        <v>105</v>
      </c>
      <c r="V80" s="73" t="s">
        <v>105</v>
      </c>
      <c r="W80" s="73" t="s">
        <v>105</v>
      </c>
      <c r="X80" s="73" t="s">
        <v>105</v>
      </c>
      <c r="Y80" s="74" t="s">
        <v>105</v>
      </c>
      <c r="Z80" s="75" t="s">
        <v>75</v>
      </c>
      <c r="AA80" s="76" t="s">
        <v>75</v>
      </c>
      <c r="AB80" s="76" t="s">
        <v>75</v>
      </c>
      <c r="AC80" s="77" t="s">
        <v>75</v>
      </c>
      <c r="AD80" s="78">
        <v>199.77231635046641</v>
      </c>
      <c r="AE80" s="79">
        <v>199.77231635046641</v>
      </c>
      <c r="AF80" s="79">
        <v>199.77231635046641</v>
      </c>
      <c r="AG80" s="80">
        <v>199.77231635046641</v>
      </c>
      <c r="AH80" s="81"/>
      <c r="AI80" s="82"/>
      <c r="AJ80" s="82"/>
      <c r="AK80" s="82"/>
      <c r="AL80" s="83"/>
      <c r="AM80" s="84">
        <f t="shared" si="22"/>
        <v>0</v>
      </c>
      <c r="AN80" s="85">
        <f t="shared" si="23"/>
        <v>0</v>
      </c>
      <c r="AO80" s="85">
        <f t="shared" si="24"/>
        <v>0</v>
      </c>
      <c r="AP80" s="85">
        <f t="shared" si="25"/>
        <v>0</v>
      </c>
      <c r="AQ80" s="85">
        <f t="shared" si="26"/>
        <v>0</v>
      </c>
      <c r="AR80" s="85">
        <f t="shared" si="27"/>
        <v>0</v>
      </c>
      <c r="AS80" s="85">
        <f t="shared" si="28"/>
        <v>0</v>
      </c>
      <c r="AT80" s="85">
        <f t="shared" si="29"/>
        <v>0</v>
      </c>
      <c r="AU80" s="85">
        <f t="shared" si="30"/>
        <v>0</v>
      </c>
      <c r="AV80" s="86">
        <f t="shared" si="31"/>
        <v>0</v>
      </c>
      <c r="AW80" s="1"/>
      <c r="AX80" s="81"/>
      <c r="AY80" s="82"/>
      <c r="AZ80" s="82"/>
      <c r="BA80" s="82"/>
      <c r="BB80" s="83"/>
      <c r="BC80" s="84">
        <f t="shared" si="32"/>
        <v>0</v>
      </c>
      <c r="BD80" s="85"/>
      <c r="BE80" s="85"/>
      <c r="BF80" s="85"/>
      <c r="BG80" s="85"/>
      <c r="BH80" s="85"/>
      <c r="BI80" s="85"/>
      <c r="BJ80" s="85"/>
      <c r="BK80" s="85"/>
      <c r="BL80" s="86"/>
    </row>
    <row r="81" spans="1:64" ht="23.25">
      <c r="A81" s="1"/>
      <c r="B81" s="69" t="s">
        <v>104</v>
      </c>
      <c r="C81" s="70" t="s">
        <v>104</v>
      </c>
      <c r="D81" s="71" t="s">
        <v>104</v>
      </c>
      <c r="E81" s="72" t="s">
        <v>103</v>
      </c>
      <c r="F81" s="73" t="s">
        <v>103</v>
      </c>
      <c r="G81" s="73" t="s">
        <v>103</v>
      </c>
      <c r="H81" s="73" t="s">
        <v>103</v>
      </c>
      <c r="I81" s="73" t="s">
        <v>103</v>
      </c>
      <c r="J81" s="73" t="s">
        <v>103</v>
      </c>
      <c r="K81" s="73" t="s">
        <v>103</v>
      </c>
      <c r="L81" s="73" t="s">
        <v>103</v>
      </c>
      <c r="M81" s="73" t="s">
        <v>103</v>
      </c>
      <c r="N81" s="73" t="s">
        <v>103</v>
      </c>
      <c r="O81" s="73" t="s">
        <v>103</v>
      </c>
      <c r="P81" s="73" t="s">
        <v>103</v>
      </c>
      <c r="Q81" s="73" t="s">
        <v>103</v>
      </c>
      <c r="R81" s="73" t="s">
        <v>103</v>
      </c>
      <c r="S81" s="73" t="s">
        <v>103</v>
      </c>
      <c r="T81" s="73" t="s">
        <v>103</v>
      </c>
      <c r="U81" s="73" t="s">
        <v>103</v>
      </c>
      <c r="V81" s="73" t="s">
        <v>103</v>
      </c>
      <c r="W81" s="73" t="s">
        <v>103</v>
      </c>
      <c r="X81" s="73" t="s">
        <v>103</v>
      </c>
      <c r="Y81" s="74" t="s">
        <v>103</v>
      </c>
      <c r="Z81" s="75" t="s">
        <v>75</v>
      </c>
      <c r="AA81" s="76" t="s">
        <v>75</v>
      </c>
      <c r="AB81" s="76" t="s">
        <v>75</v>
      </c>
      <c r="AC81" s="77" t="s">
        <v>75</v>
      </c>
      <c r="AD81" s="78">
        <v>244.96848347255579</v>
      </c>
      <c r="AE81" s="79">
        <v>244.96848347255579</v>
      </c>
      <c r="AF81" s="79">
        <v>244.96848347255579</v>
      </c>
      <c r="AG81" s="80">
        <v>244.96848347255579</v>
      </c>
      <c r="AH81" s="81"/>
      <c r="AI81" s="82"/>
      <c r="AJ81" s="82"/>
      <c r="AK81" s="82"/>
      <c r="AL81" s="83"/>
      <c r="AM81" s="84">
        <f t="shared" si="22"/>
        <v>0</v>
      </c>
      <c r="AN81" s="85">
        <f t="shared" si="23"/>
        <v>0</v>
      </c>
      <c r="AO81" s="85">
        <f t="shared" si="24"/>
        <v>0</v>
      </c>
      <c r="AP81" s="85">
        <f t="shared" si="25"/>
        <v>0</v>
      </c>
      <c r="AQ81" s="85">
        <f t="shared" si="26"/>
        <v>0</v>
      </c>
      <c r="AR81" s="85">
        <f t="shared" si="27"/>
        <v>0</v>
      </c>
      <c r="AS81" s="85">
        <f t="shared" si="28"/>
        <v>0</v>
      </c>
      <c r="AT81" s="85">
        <f t="shared" si="29"/>
        <v>0</v>
      </c>
      <c r="AU81" s="85">
        <f t="shared" si="30"/>
        <v>0</v>
      </c>
      <c r="AV81" s="86">
        <f t="shared" si="31"/>
        <v>0</v>
      </c>
      <c r="AW81" s="1"/>
      <c r="AX81" s="81"/>
      <c r="AY81" s="82"/>
      <c r="AZ81" s="82"/>
      <c r="BA81" s="82"/>
      <c r="BB81" s="83"/>
      <c r="BC81" s="84">
        <f t="shared" si="32"/>
        <v>0</v>
      </c>
      <c r="BD81" s="85"/>
      <c r="BE81" s="85"/>
      <c r="BF81" s="85"/>
      <c r="BG81" s="85"/>
      <c r="BH81" s="85"/>
      <c r="BI81" s="85"/>
      <c r="BJ81" s="85"/>
      <c r="BK81" s="85"/>
      <c r="BL81" s="86"/>
    </row>
    <row r="82" spans="1:64" ht="23.25">
      <c r="A82" s="1"/>
      <c r="B82" s="69" t="s">
        <v>102</v>
      </c>
      <c r="C82" s="70" t="s">
        <v>102</v>
      </c>
      <c r="D82" s="71" t="s">
        <v>102</v>
      </c>
      <c r="E82" s="72" t="s">
        <v>101</v>
      </c>
      <c r="F82" s="73" t="s">
        <v>101</v>
      </c>
      <c r="G82" s="73" t="s">
        <v>101</v>
      </c>
      <c r="H82" s="73" t="s">
        <v>101</v>
      </c>
      <c r="I82" s="73" t="s">
        <v>101</v>
      </c>
      <c r="J82" s="73" t="s">
        <v>101</v>
      </c>
      <c r="K82" s="73" t="s">
        <v>101</v>
      </c>
      <c r="L82" s="73" t="s">
        <v>101</v>
      </c>
      <c r="M82" s="73" t="s">
        <v>101</v>
      </c>
      <c r="N82" s="73" t="s">
        <v>101</v>
      </c>
      <c r="O82" s="73" t="s">
        <v>101</v>
      </c>
      <c r="P82" s="73" t="s">
        <v>101</v>
      </c>
      <c r="Q82" s="73" t="s">
        <v>101</v>
      </c>
      <c r="R82" s="73" t="s">
        <v>101</v>
      </c>
      <c r="S82" s="73" t="s">
        <v>101</v>
      </c>
      <c r="T82" s="73" t="s">
        <v>101</v>
      </c>
      <c r="U82" s="73" t="s">
        <v>101</v>
      </c>
      <c r="V82" s="73" t="s">
        <v>101</v>
      </c>
      <c r="W82" s="73" t="s">
        <v>101</v>
      </c>
      <c r="X82" s="73" t="s">
        <v>101</v>
      </c>
      <c r="Y82" s="74" t="s">
        <v>101</v>
      </c>
      <c r="Z82" s="75" t="s">
        <v>75</v>
      </c>
      <c r="AA82" s="76" t="s">
        <v>75</v>
      </c>
      <c r="AB82" s="76" t="s">
        <v>75</v>
      </c>
      <c r="AC82" s="77" t="s">
        <v>75</v>
      </c>
      <c r="AD82" s="78">
        <v>249.19285250506312</v>
      </c>
      <c r="AE82" s="79">
        <v>249.19285250506312</v>
      </c>
      <c r="AF82" s="79">
        <v>249.19285250506312</v>
      </c>
      <c r="AG82" s="80">
        <v>249.19285250506312</v>
      </c>
      <c r="AH82" s="81"/>
      <c r="AI82" s="82"/>
      <c r="AJ82" s="82"/>
      <c r="AK82" s="82"/>
      <c r="AL82" s="83"/>
      <c r="AM82" s="84">
        <f t="shared" si="22"/>
        <v>0</v>
      </c>
      <c r="AN82" s="85">
        <f t="shared" si="23"/>
        <v>0</v>
      </c>
      <c r="AO82" s="85">
        <f t="shared" si="24"/>
        <v>0</v>
      </c>
      <c r="AP82" s="85">
        <f t="shared" si="25"/>
        <v>0</v>
      </c>
      <c r="AQ82" s="85">
        <f t="shared" si="26"/>
        <v>0</v>
      </c>
      <c r="AR82" s="85">
        <f t="shared" si="27"/>
        <v>0</v>
      </c>
      <c r="AS82" s="85">
        <f t="shared" si="28"/>
        <v>0</v>
      </c>
      <c r="AT82" s="85">
        <f t="shared" si="29"/>
        <v>0</v>
      </c>
      <c r="AU82" s="85">
        <f t="shared" si="30"/>
        <v>0</v>
      </c>
      <c r="AV82" s="86">
        <f t="shared" si="31"/>
        <v>0</v>
      </c>
      <c r="AW82" s="1"/>
      <c r="AX82" s="81"/>
      <c r="AY82" s="82"/>
      <c r="AZ82" s="82"/>
      <c r="BA82" s="82"/>
      <c r="BB82" s="83"/>
      <c r="BC82" s="84">
        <f t="shared" si="32"/>
        <v>0</v>
      </c>
      <c r="BD82" s="85"/>
      <c r="BE82" s="85"/>
      <c r="BF82" s="85"/>
      <c r="BG82" s="85"/>
      <c r="BH82" s="85"/>
      <c r="BI82" s="85"/>
      <c r="BJ82" s="85"/>
      <c r="BK82" s="85"/>
      <c r="BL82" s="86"/>
    </row>
    <row r="83" spans="1:64" ht="23.25">
      <c r="A83" s="1"/>
      <c r="B83" s="69" t="s">
        <v>100</v>
      </c>
      <c r="C83" s="70" t="s">
        <v>100</v>
      </c>
      <c r="D83" s="71" t="s">
        <v>100</v>
      </c>
      <c r="E83" s="72" t="s">
        <v>99</v>
      </c>
      <c r="F83" s="73" t="s">
        <v>99</v>
      </c>
      <c r="G83" s="73" t="s">
        <v>99</v>
      </c>
      <c r="H83" s="73" t="s">
        <v>99</v>
      </c>
      <c r="I83" s="73" t="s">
        <v>99</v>
      </c>
      <c r="J83" s="73" t="s">
        <v>99</v>
      </c>
      <c r="K83" s="73" t="s">
        <v>99</v>
      </c>
      <c r="L83" s="73" t="s">
        <v>99</v>
      </c>
      <c r="M83" s="73" t="s">
        <v>99</v>
      </c>
      <c r="N83" s="73" t="s">
        <v>99</v>
      </c>
      <c r="O83" s="73" t="s">
        <v>99</v>
      </c>
      <c r="P83" s="73" t="s">
        <v>99</v>
      </c>
      <c r="Q83" s="73" t="s">
        <v>99</v>
      </c>
      <c r="R83" s="73" t="s">
        <v>99</v>
      </c>
      <c r="S83" s="73" t="s">
        <v>99</v>
      </c>
      <c r="T83" s="73" t="s">
        <v>99</v>
      </c>
      <c r="U83" s="73" t="s">
        <v>99</v>
      </c>
      <c r="V83" s="73" t="s">
        <v>99</v>
      </c>
      <c r="W83" s="73" t="s">
        <v>99</v>
      </c>
      <c r="X83" s="73" t="s">
        <v>99</v>
      </c>
      <c r="Y83" s="74" t="s">
        <v>99</v>
      </c>
      <c r="Z83" s="75" t="s">
        <v>75</v>
      </c>
      <c r="AA83" s="76" t="s">
        <v>75</v>
      </c>
      <c r="AB83" s="76" t="s">
        <v>75</v>
      </c>
      <c r="AC83" s="77" t="s">
        <v>75</v>
      </c>
      <c r="AD83" s="78">
        <v>100.05836855936715</v>
      </c>
      <c r="AE83" s="79">
        <v>100.05836855936715</v>
      </c>
      <c r="AF83" s="79">
        <v>100.05836855936715</v>
      </c>
      <c r="AG83" s="80">
        <v>100.05836855936715</v>
      </c>
      <c r="AH83" s="81"/>
      <c r="AI83" s="82"/>
      <c r="AJ83" s="82"/>
      <c r="AK83" s="82"/>
      <c r="AL83" s="83"/>
      <c r="AM83" s="84">
        <f t="shared" si="22"/>
        <v>0</v>
      </c>
      <c r="AN83" s="85">
        <f t="shared" si="23"/>
        <v>0</v>
      </c>
      <c r="AO83" s="85">
        <f t="shared" si="24"/>
        <v>0</v>
      </c>
      <c r="AP83" s="85">
        <f t="shared" si="25"/>
        <v>0</v>
      </c>
      <c r="AQ83" s="85">
        <f t="shared" si="26"/>
        <v>0</v>
      </c>
      <c r="AR83" s="85">
        <f t="shared" si="27"/>
        <v>0</v>
      </c>
      <c r="AS83" s="85">
        <f t="shared" si="28"/>
        <v>0</v>
      </c>
      <c r="AT83" s="85">
        <f t="shared" si="29"/>
        <v>0</v>
      </c>
      <c r="AU83" s="85">
        <f t="shared" si="30"/>
        <v>0</v>
      </c>
      <c r="AV83" s="86">
        <f t="shared" si="31"/>
        <v>0</v>
      </c>
      <c r="AW83" s="1"/>
      <c r="AX83" s="81"/>
      <c r="AY83" s="82"/>
      <c r="AZ83" s="82"/>
      <c r="BA83" s="82"/>
      <c r="BB83" s="83"/>
      <c r="BC83" s="84">
        <f t="shared" si="32"/>
        <v>0</v>
      </c>
      <c r="BD83" s="85"/>
      <c r="BE83" s="85"/>
      <c r="BF83" s="85"/>
      <c r="BG83" s="85"/>
      <c r="BH83" s="85"/>
      <c r="BI83" s="85"/>
      <c r="BJ83" s="85"/>
      <c r="BK83" s="85"/>
      <c r="BL83" s="86"/>
    </row>
    <row r="84" spans="1:64" ht="23.25">
      <c r="A84" s="1"/>
      <c r="B84" s="69" t="s">
        <v>98</v>
      </c>
      <c r="C84" s="70" t="s">
        <v>98</v>
      </c>
      <c r="D84" s="71" t="s">
        <v>98</v>
      </c>
      <c r="E84" s="72" t="s">
        <v>97</v>
      </c>
      <c r="F84" s="73" t="s">
        <v>97</v>
      </c>
      <c r="G84" s="73" t="s">
        <v>97</v>
      </c>
      <c r="H84" s="73" t="s">
        <v>97</v>
      </c>
      <c r="I84" s="73" t="s">
        <v>97</v>
      </c>
      <c r="J84" s="73" t="s">
        <v>97</v>
      </c>
      <c r="K84" s="73" t="s">
        <v>97</v>
      </c>
      <c r="L84" s="73" t="s">
        <v>97</v>
      </c>
      <c r="M84" s="73" t="s">
        <v>97</v>
      </c>
      <c r="N84" s="73" t="s">
        <v>97</v>
      </c>
      <c r="O84" s="73" t="s">
        <v>97</v>
      </c>
      <c r="P84" s="73" t="s">
        <v>97</v>
      </c>
      <c r="Q84" s="73" t="s">
        <v>97</v>
      </c>
      <c r="R84" s="73" t="s">
        <v>97</v>
      </c>
      <c r="S84" s="73" t="s">
        <v>97</v>
      </c>
      <c r="T84" s="73" t="s">
        <v>97</v>
      </c>
      <c r="U84" s="73" t="s">
        <v>97</v>
      </c>
      <c r="V84" s="73" t="s">
        <v>97</v>
      </c>
      <c r="W84" s="73" t="s">
        <v>97</v>
      </c>
      <c r="X84" s="73" t="s">
        <v>97</v>
      </c>
      <c r="Y84" s="74" t="s">
        <v>97</v>
      </c>
      <c r="Z84" s="75" t="s">
        <v>75</v>
      </c>
      <c r="AA84" s="76" t="s">
        <v>75</v>
      </c>
      <c r="AB84" s="76" t="s">
        <v>75</v>
      </c>
      <c r="AC84" s="77" t="s">
        <v>75</v>
      </c>
      <c r="AD84" s="78">
        <v>326.21828932915048</v>
      </c>
      <c r="AE84" s="79">
        <v>326.21828932915048</v>
      </c>
      <c r="AF84" s="79">
        <v>326.21828932915048</v>
      </c>
      <c r="AG84" s="80">
        <v>326.21828932915048</v>
      </c>
      <c r="AH84" s="81"/>
      <c r="AI84" s="82"/>
      <c r="AJ84" s="82"/>
      <c r="AK84" s="82"/>
      <c r="AL84" s="83"/>
      <c r="AM84" s="84">
        <f t="shared" si="22"/>
        <v>0</v>
      </c>
      <c r="AN84" s="85">
        <f t="shared" si="23"/>
        <v>0</v>
      </c>
      <c r="AO84" s="85">
        <f t="shared" si="24"/>
        <v>0</v>
      </c>
      <c r="AP84" s="85">
        <f t="shared" si="25"/>
        <v>0</v>
      </c>
      <c r="AQ84" s="85">
        <f t="shared" si="26"/>
        <v>0</v>
      </c>
      <c r="AR84" s="85">
        <f t="shared" si="27"/>
        <v>0</v>
      </c>
      <c r="AS84" s="85">
        <f t="shared" si="28"/>
        <v>0</v>
      </c>
      <c r="AT84" s="85">
        <f t="shared" si="29"/>
        <v>0</v>
      </c>
      <c r="AU84" s="85">
        <f t="shared" si="30"/>
        <v>0</v>
      </c>
      <c r="AV84" s="86">
        <f t="shared" si="31"/>
        <v>0</v>
      </c>
      <c r="AW84" s="1"/>
      <c r="AX84" s="81"/>
      <c r="AY84" s="82"/>
      <c r="AZ84" s="82"/>
      <c r="BA84" s="82"/>
      <c r="BB84" s="83"/>
      <c r="BC84" s="84">
        <f t="shared" si="32"/>
        <v>0</v>
      </c>
      <c r="BD84" s="85"/>
      <c r="BE84" s="85"/>
      <c r="BF84" s="85"/>
      <c r="BG84" s="85"/>
      <c r="BH84" s="85"/>
      <c r="BI84" s="85"/>
      <c r="BJ84" s="85"/>
      <c r="BK84" s="85"/>
      <c r="BL84" s="86"/>
    </row>
    <row r="85" spans="1:64" ht="23.25">
      <c r="A85" s="1"/>
      <c r="B85" s="69" t="s">
        <v>96</v>
      </c>
      <c r="C85" s="70" t="s">
        <v>96</v>
      </c>
      <c r="D85" s="71" t="s">
        <v>96</v>
      </c>
      <c r="E85" s="72" t="s">
        <v>95</v>
      </c>
      <c r="F85" s="73" t="s">
        <v>95</v>
      </c>
      <c r="G85" s="73" t="s">
        <v>95</v>
      </c>
      <c r="H85" s="73" t="s">
        <v>95</v>
      </c>
      <c r="I85" s="73" t="s">
        <v>95</v>
      </c>
      <c r="J85" s="73" t="s">
        <v>95</v>
      </c>
      <c r="K85" s="73" t="s">
        <v>95</v>
      </c>
      <c r="L85" s="73" t="s">
        <v>95</v>
      </c>
      <c r="M85" s="73" t="s">
        <v>95</v>
      </c>
      <c r="N85" s="73" t="s">
        <v>95</v>
      </c>
      <c r="O85" s="73" t="s">
        <v>95</v>
      </c>
      <c r="P85" s="73" t="s">
        <v>95</v>
      </c>
      <c r="Q85" s="73" t="s">
        <v>95</v>
      </c>
      <c r="R85" s="73" t="s">
        <v>95</v>
      </c>
      <c r="S85" s="73" t="s">
        <v>95</v>
      </c>
      <c r="T85" s="73" t="s">
        <v>95</v>
      </c>
      <c r="U85" s="73" t="s">
        <v>95</v>
      </c>
      <c r="V85" s="73" t="s">
        <v>95</v>
      </c>
      <c r="W85" s="73" t="s">
        <v>95</v>
      </c>
      <c r="X85" s="73" t="s">
        <v>95</v>
      </c>
      <c r="Y85" s="74" t="s">
        <v>95</v>
      </c>
      <c r="Z85" s="75" t="s">
        <v>75</v>
      </c>
      <c r="AA85" s="76" t="s">
        <v>75</v>
      </c>
      <c r="AB85" s="76" t="s">
        <v>75</v>
      </c>
      <c r="AC85" s="77" t="s">
        <v>75</v>
      </c>
      <c r="AD85" s="78">
        <v>1821.3366117355226</v>
      </c>
      <c r="AE85" s="79">
        <v>1821.3366117355226</v>
      </c>
      <c r="AF85" s="79">
        <v>1821.3366117355226</v>
      </c>
      <c r="AG85" s="80">
        <v>1821.3366117355226</v>
      </c>
      <c r="AH85" s="81"/>
      <c r="AI85" s="82"/>
      <c r="AJ85" s="82"/>
      <c r="AK85" s="82"/>
      <c r="AL85" s="83"/>
      <c r="AM85" s="84">
        <f t="shared" si="22"/>
        <v>0</v>
      </c>
      <c r="AN85" s="85">
        <f t="shared" si="23"/>
        <v>0</v>
      </c>
      <c r="AO85" s="85">
        <f t="shared" si="24"/>
        <v>0</v>
      </c>
      <c r="AP85" s="85">
        <f t="shared" si="25"/>
        <v>0</v>
      </c>
      <c r="AQ85" s="85">
        <f t="shared" si="26"/>
        <v>0</v>
      </c>
      <c r="AR85" s="85">
        <f t="shared" si="27"/>
        <v>0</v>
      </c>
      <c r="AS85" s="85">
        <f t="shared" si="28"/>
        <v>0</v>
      </c>
      <c r="AT85" s="85">
        <f t="shared" si="29"/>
        <v>0</v>
      </c>
      <c r="AU85" s="85">
        <f t="shared" si="30"/>
        <v>0</v>
      </c>
      <c r="AV85" s="86">
        <f t="shared" si="31"/>
        <v>0</v>
      </c>
      <c r="AW85" s="1"/>
      <c r="AX85" s="81"/>
      <c r="AY85" s="82"/>
      <c r="AZ85" s="82"/>
      <c r="BA85" s="82"/>
      <c r="BB85" s="83"/>
      <c r="BC85" s="84">
        <f t="shared" si="32"/>
        <v>0</v>
      </c>
      <c r="BD85" s="85"/>
      <c r="BE85" s="85"/>
      <c r="BF85" s="85"/>
      <c r="BG85" s="85"/>
      <c r="BH85" s="85"/>
      <c r="BI85" s="85"/>
      <c r="BJ85" s="85"/>
      <c r="BK85" s="85"/>
      <c r="BL85" s="86"/>
    </row>
    <row r="86" spans="1:64" ht="23.25">
      <c r="A86" s="1"/>
      <c r="B86" s="69" t="s">
        <v>94</v>
      </c>
      <c r="C86" s="70" t="s">
        <v>94</v>
      </c>
      <c r="D86" s="71" t="s">
        <v>94</v>
      </c>
      <c r="E86" s="72" t="s">
        <v>93</v>
      </c>
      <c r="F86" s="73" t="s">
        <v>93</v>
      </c>
      <c r="G86" s="73" t="s">
        <v>93</v>
      </c>
      <c r="H86" s="73" t="s">
        <v>93</v>
      </c>
      <c r="I86" s="73" t="s">
        <v>93</v>
      </c>
      <c r="J86" s="73" t="s">
        <v>93</v>
      </c>
      <c r="K86" s="73" t="s">
        <v>93</v>
      </c>
      <c r="L86" s="73" t="s">
        <v>93</v>
      </c>
      <c r="M86" s="73" t="s">
        <v>93</v>
      </c>
      <c r="N86" s="73" t="s">
        <v>93</v>
      </c>
      <c r="O86" s="73" t="s">
        <v>93</v>
      </c>
      <c r="P86" s="73" t="s">
        <v>93</v>
      </c>
      <c r="Q86" s="73" t="s">
        <v>93</v>
      </c>
      <c r="R86" s="73" t="s">
        <v>93</v>
      </c>
      <c r="S86" s="73" t="s">
        <v>93</v>
      </c>
      <c r="T86" s="73" t="s">
        <v>93</v>
      </c>
      <c r="U86" s="73" t="s">
        <v>93</v>
      </c>
      <c r="V86" s="73" t="s">
        <v>93</v>
      </c>
      <c r="W86" s="73" t="s">
        <v>93</v>
      </c>
      <c r="X86" s="73" t="s">
        <v>93</v>
      </c>
      <c r="Y86" s="74" t="s">
        <v>93</v>
      </c>
      <c r="Z86" s="75" t="s">
        <v>75</v>
      </c>
      <c r="AA86" s="76" t="s">
        <v>75</v>
      </c>
      <c r="AB86" s="76" t="s">
        <v>75</v>
      </c>
      <c r="AC86" s="77" t="s">
        <v>75</v>
      </c>
      <c r="AD86" s="78">
        <v>611.2696208677304</v>
      </c>
      <c r="AE86" s="79">
        <v>611.2696208677304</v>
      </c>
      <c r="AF86" s="79">
        <v>611.2696208677304</v>
      </c>
      <c r="AG86" s="80">
        <v>611.2696208677304</v>
      </c>
      <c r="AH86" s="81"/>
      <c r="AI86" s="82"/>
      <c r="AJ86" s="82"/>
      <c r="AK86" s="82"/>
      <c r="AL86" s="83"/>
      <c r="AM86" s="84">
        <f t="shared" si="22"/>
        <v>0</v>
      </c>
      <c r="AN86" s="85">
        <f t="shared" si="23"/>
        <v>0</v>
      </c>
      <c r="AO86" s="85">
        <f t="shared" si="24"/>
        <v>0</v>
      </c>
      <c r="AP86" s="85">
        <f t="shared" si="25"/>
        <v>0</v>
      </c>
      <c r="AQ86" s="85">
        <f t="shared" si="26"/>
        <v>0</v>
      </c>
      <c r="AR86" s="85">
        <f t="shared" si="27"/>
        <v>0</v>
      </c>
      <c r="AS86" s="85">
        <f t="shared" si="28"/>
        <v>0</v>
      </c>
      <c r="AT86" s="85">
        <f t="shared" si="29"/>
        <v>0</v>
      </c>
      <c r="AU86" s="85">
        <f t="shared" si="30"/>
        <v>0</v>
      </c>
      <c r="AV86" s="86">
        <f t="shared" si="31"/>
        <v>0</v>
      </c>
      <c r="AW86" s="1"/>
      <c r="AX86" s="81"/>
      <c r="AY86" s="82"/>
      <c r="AZ86" s="82"/>
      <c r="BA86" s="82"/>
      <c r="BB86" s="83"/>
      <c r="BC86" s="84">
        <f t="shared" si="32"/>
        <v>0</v>
      </c>
      <c r="BD86" s="85"/>
      <c r="BE86" s="85"/>
      <c r="BF86" s="85"/>
      <c r="BG86" s="85"/>
      <c r="BH86" s="85"/>
      <c r="BI86" s="85"/>
      <c r="BJ86" s="85"/>
      <c r="BK86" s="85"/>
      <c r="BL86" s="86"/>
    </row>
    <row r="87" spans="1:64" ht="23.25">
      <c r="A87" s="1"/>
      <c r="B87" s="69" t="s">
        <v>92</v>
      </c>
      <c r="C87" s="70" t="s">
        <v>92</v>
      </c>
      <c r="D87" s="71" t="s">
        <v>92</v>
      </c>
      <c r="E87" s="72" t="s">
        <v>91</v>
      </c>
      <c r="F87" s="73" t="s">
        <v>91</v>
      </c>
      <c r="G87" s="73" t="s">
        <v>91</v>
      </c>
      <c r="H87" s="73" t="s">
        <v>91</v>
      </c>
      <c r="I87" s="73" t="s">
        <v>91</v>
      </c>
      <c r="J87" s="73" t="s">
        <v>91</v>
      </c>
      <c r="K87" s="73" t="s">
        <v>91</v>
      </c>
      <c r="L87" s="73" t="s">
        <v>91</v>
      </c>
      <c r="M87" s="73" t="s">
        <v>91</v>
      </c>
      <c r="N87" s="73" t="s">
        <v>91</v>
      </c>
      <c r="O87" s="73" t="s">
        <v>91</v>
      </c>
      <c r="P87" s="73" t="s">
        <v>91</v>
      </c>
      <c r="Q87" s="73" t="s">
        <v>91</v>
      </c>
      <c r="R87" s="73" t="s">
        <v>91</v>
      </c>
      <c r="S87" s="73" t="s">
        <v>91</v>
      </c>
      <c r="T87" s="73" t="s">
        <v>91</v>
      </c>
      <c r="U87" s="73" t="s">
        <v>91</v>
      </c>
      <c r="V87" s="73" t="s">
        <v>91</v>
      </c>
      <c r="W87" s="73" t="s">
        <v>91</v>
      </c>
      <c r="X87" s="73" t="s">
        <v>91</v>
      </c>
      <c r="Y87" s="74" t="s">
        <v>91</v>
      </c>
      <c r="Z87" s="75" t="s">
        <v>79</v>
      </c>
      <c r="AA87" s="76" t="s">
        <v>78</v>
      </c>
      <c r="AB87" s="76" t="s">
        <v>78</v>
      </c>
      <c r="AC87" s="77" t="s">
        <v>78</v>
      </c>
      <c r="AD87" s="78">
        <v>2184.5824618686243</v>
      </c>
      <c r="AE87" s="79">
        <v>2184.5824618686243</v>
      </c>
      <c r="AF87" s="79">
        <v>2184.5824618686243</v>
      </c>
      <c r="AG87" s="80">
        <v>2184.5824618686243</v>
      </c>
      <c r="AH87" s="81"/>
      <c r="AI87" s="82"/>
      <c r="AJ87" s="82"/>
      <c r="AK87" s="82"/>
      <c r="AL87" s="83"/>
      <c r="AM87" s="84">
        <f t="shared" si="22"/>
        <v>0</v>
      </c>
      <c r="AN87" s="85">
        <f t="shared" si="23"/>
        <v>0</v>
      </c>
      <c r="AO87" s="85">
        <f t="shared" si="24"/>
        <v>0</v>
      </c>
      <c r="AP87" s="85">
        <f t="shared" si="25"/>
        <v>0</v>
      </c>
      <c r="AQ87" s="85">
        <f t="shared" si="26"/>
        <v>0</v>
      </c>
      <c r="AR87" s="85">
        <f t="shared" si="27"/>
        <v>0</v>
      </c>
      <c r="AS87" s="85">
        <f t="shared" si="28"/>
        <v>0</v>
      </c>
      <c r="AT87" s="85">
        <f t="shared" si="29"/>
        <v>0</v>
      </c>
      <c r="AU87" s="85">
        <f t="shared" si="30"/>
        <v>0</v>
      </c>
      <c r="AV87" s="86">
        <f t="shared" si="31"/>
        <v>0</v>
      </c>
      <c r="AW87" s="1"/>
      <c r="AX87" s="81"/>
      <c r="AY87" s="82"/>
      <c r="AZ87" s="82"/>
      <c r="BA87" s="82"/>
      <c r="BB87" s="83"/>
      <c r="BC87" s="84">
        <f t="shared" si="32"/>
        <v>0</v>
      </c>
      <c r="BD87" s="85"/>
      <c r="BE87" s="85"/>
      <c r="BF87" s="85"/>
      <c r="BG87" s="85"/>
      <c r="BH87" s="85"/>
      <c r="BI87" s="85"/>
      <c r="BJ87" s="85"/>
      <c r="BK87" s="85"/>
      <c r="BL87" s="86"/>
    </row>
    <row r="88" spans="1:64" ht="23.25">
      <c r="A88" s="1"/>
      <c r="B88" s="69" t="s">
        <v>90</v>
      </c>
      <c r="C88" s="70" t="s">
        <v>90</v>
      </c>
      <c r="D88" s="71" t="s">
        <v>90</v>
      </c>
      <c r="E88" s="72" t="s">
        <v>89</v>
      </c>
      <c r="F88" s="73" t="s">
        <v>89</v>
      </c>
      <c r="G88" s="73" t="s">
        <v>89</v>
      </c>
      <c r="H88" s="73" t="s">
        <v>89</v>
      </c>
      <c r="I88" s="73" t="s">
        <v>89</v>
      </c>
      <c r="J88" s="73" t="s">
        <v>89</v>
      </c>
      <c r="K88" s="73" t="s">
        <v>89</v>
      </c>
      <c r="L88" s="73" t="s">
        <v>89</v>
      </c>
      <c r="M88" s="73" t="s">
        <v>89</v>
      </c>
      <c r="N88" s="73" t="s">
        <v>89</v>
      </c>
      <c r="O88" s="73" t="s">
        <v>89</v>
      </c>
      <c r="P88" s="73" t="s">
        <v>89</v>
      </c>
      <c r="Q88" s="73" t="s">
        <v>89</v>
      </c>
      <c r="R88" s="73" t="s">
        <v>89</v>
      </c>
      <c r="S88" s="73" t="s">
        <v>89</v>
      </c>
      <c r="T88" s="73" t="s">
        <v>89</v>
      </c>
      <c r="U88" s="73" t="s">
        <v>89</v>
      </c>
      <c r="V88" s="73" t="s">
        <v>89</v>
      </c>
      <c r="W88" s="73" t="s">
        <v>89</v>
      </c>
      <c r="X88" s="73" t="s">
        <v>89</v>
      </c>
      <c r="Y88" s="74" t="s">
        <v>89</v>
      </c>
      <c r="Z88" s="75" t="s">
        <v>79</v>
      </c>
      <c r="AA88" s="76" t="s">
        <v>78</v>
      </c>
      <c r="AB88" s="76" t="s">
        <v>78</v>
      </c>
      <c r="AC88" s="77" t="s">
        <v>78</v>
      </c>
      <c r="AD88" s="78">
        <v>3100.6137768779267</v>
      </c>
      <c r="AE88" s="79">
        <v>3100.6137768779267</v>
      </c>
      <c r="AF88" s="79">
        <v>3100.6137768779267</v>
      </c>
      <c r="AG88" s="80">
        <v>3100.6137768779267</v>
      </c>
      <c r="AH88" s="81"/>
      <c r="AI88" s="82"/>
      <c r="AJ88" s="82"/>
      <c r="AK88" s="82"/>
      <c r="AL88" s="83"/>
      <c r="AM88" s="84">
        <f t="shared" si="22"/>
        <v>0</v>
      </c>
      <c r="AN88" s="85">
        <f t="shared" si="23"/>
        <v>0</v>
      </c>
      <c r="AO88" s="85">
        <f t="shared" si="24"/>
        <v>0</v>
      </c>
      <c r="AP88" s="85">
        <f t="shared" si="25"/>
        <v>0</v>
      </c>
      <c r="AQ88" s="85">
        <f t="shared" si="26"/>
        <v>0</v>
      </c>
      <c r="AR88" s="85">
        <f t="shared" si="27"/>
        <v>0</v>
      </c>
      <c r="AS88" s="85">
        <f t="shared" si="28"/>
        <v>0</v>
      </c>
      <c r="AT88" s="85">
        <f t="shared" si="29"/>
        <v>0</v>
      </c>
      <c r="AU88" s="85">
        <f t="shared" si="30"/>
        <v>0</v>
      </c>
      <c r="AV88" s="86">
        <f t="shared" si="31"/>
        <v>0</v>
      </c>
      <c r="AW88" s="1"/>
      <c r="AX88" s="81"/>
      <c r="AY88" s="82"/>
      <c r="AZ88" s="82"/>
      <c r="BA88" s="82"/>
      <c r="BB88" s="83"/>
      <c r="BC88" s="84">
        <f t="shared" si="32"/>
        <v>0</v>
      </c>
      <c r="BD88" s="85"/>
      <c r="BE88" s="85"/>
      <c r="BF88" s="85"/>
      <c r="BG88" s="85"/>
      <c r="BH88" s="85"/>
      <c r="BI88" s="85"/>
      <c r="BJ88" s="85"/>
      <c r="BK88" s="85"/>
      <c r="BL88" s="86"/>
    </row>
    <row r="89" spans="1:64" ht="23.25">
      <c r="A89" s="1"/>
      <c r="B89" s="69" t="s">
        <v>88</v>
      </c>
      <c r="C89" s="70" t="s">
        <v>88</v>
      </c>
      <c r="D89" s="71" t="s">
        <v>88</v>
      </c>
      <c r="E89" s="72" t="s">
        <v>87</v>
      </c>
      <c r="F89" s="73" t="s">
        <v>87</v>
      </c>
      <c r="G89" s="73" t="s">
        <v>87</v>
      </c>
      <c r="H89" s="73" t="s">
        <v>87</v>
      </c>
      <c r="I89" s="73" t="s">
        <v>87</v>
      </c>
      <c r="J89" s="73" t="s">
        <v>87</v>
      </c>
      <c r="K89" s="73" t="s">
        <v>87</v>
      </c>
      <c r="L89" s="73" t="s">
        <v>87</v>
      </c>
      <c r="M89" s="73" t="s">
        <v>87</v>
      </c>
      <c r="N89" s="73" t="s">
        <v>87</v>
      </c>
      <c r="O89" s="73" t="s">
        <v>87</v>
      </c>
      <c r="P89" s="73" t="s">
        <v>87</v>
      </c>
      <c r="Q89" s="73" t="s">
        <v>87</v>
      </c>
      <c r="R89" s="73" t="s">
        <v>87</v>
      </c>
      <c r="S89" s="73" t="s">
        <v>87</v>
      </c>
      <c r="T89" s="73" t="s">
        <v>87</v>
      </c>
      <c r="U89" s="73" t="s">
        <v>87</v>
      </c>
      <c r="V89" s="73" t="s">
        <v>87</v>
      </c>
      <c r="W89" s="73" t="s">
        <v>87</v>
      </c>
      <c r="X89" s="73" t="s">
        <v>87</v>
      </c>
      <c r="Y89" s="74" t="s">
        <v>87</v>
      </c>
      <c r="Z89" s="75" t="s">
        <v>79</v>
      </c>
      <c r="AA89" s="76" t="s">
        <v>78</v>
      </c>
      <c r="AB89" s="76" t="s">
        <v>78</v>
      </c>
      <c r="AC89" s="77" t="s">
        <v>78</v>
      </c>
      <c r="AD89" s="78">
        <v>6243.1788939834169</v>
      </c>
      <c r="AE89" s="79">
        <v>6243.1788939834169</v>
      </c>
      <c r="AF89" s="79">
        <v>6243.1788939834169</v>
      </c>
      <c r="AG89" s="80">
        <v>6243.1788939834169</v>
      </c>
      <c r="AH89" s="81"/>
      <c r="AI89" s="82"/>
      <c r="AJ89" s="82"/>
      <c r="AK89" s="82"/>
      <c r="AL89" s="83"/>
      <c r="AM89" s="84">
        <f t="shared" si="22"/>
        <v>0</v>
      </c>
      <c r="AN89" s="85">
        <f t="shared" si="23"/>
        <v>0</v>
      </c>
      <c r="AO89" s="85">
        <f t="shared" si="24"/>
        <v>0</v>
      </c>
      <c r="AP89" s="85">
        <f t="shared" si="25"/>
        <v>0</v>
      </c>
      <c r="AQ89" s="85">
        <f t="shared" si="26"/>
        <v>0</v>
      </c>
      <c r="AR89" s="85">
        <f t="shared" si="27"/>
        <v>0</v>
      </c>
      <c r="AS89" s="85">
        <f t="shared" si="28"/>
        <v>0</v>
      </c>
      <c r="AT89" s="85">
        <f t="shared" si="29"/>
        <v>0</v>
      </c>
      <c r="AU89" s="85">
        <f t="shared" si="30"/>
        <v>0</v>
      </c>
      <c r="AV89" s="86">
        <f t="shared" si="31"/>
        <v>0</v>
      </c>
      <c r="AW89" s="1"/>
      <c r="AX89" s="81"/>
      <c r="AY89" s="82"/>
      <c r="AZ89" s="82"/>
      <c r="BA89" s="82"/>
      <c r="BB89" s="83"/>
      <c r="BC89" s="84">
        <f t="shared" si="32"/>
        <v>0</v>
      </c>
      <c r="BD89" s="85"/>
      <c r="BE89" s="85"/>
      <c r="BF89" s="85"/>
      <c r="BG89" s="85"/>
      <c r="BH89" s="85"/>
      <c r="BI89" s="85"/>
      <c r="BJ89" s="85"/>
      <c r="BK89" s="85"/>
      <c r="BL89" s="86"/>
    </row>
    <row r="90" spans="1:64" ht="23.25">
      <c r="A90" s="1"/>
      <c r="B90" s="69" t="s">
        <v>85</v>
      </c>
      <c r="C90" s="70" t="s">
        <v>85</v>
      </c>
      <c r="D90" s="71" t="s">
        <v>85</v>
      </c>
      <c r="E90" s="72" t="s">
        <v>86</v>
      </c>
      <c r="F90" s="73" t="s">
        <v>86</v>
      </c>
      <c r="G90" s="73" t="s">
        <v>86</v>
      </c>
      <c r="H90" s="73" t="s">
        <v>86</v>
      </c>
      <c r="I90" s="73" t="s">
        <v>86</v>
      </c>
      <c r="J90" s="73" t="s">
        <v>86</v>
      </c>
      <c r="K90" s="73" t="s">
        <v>86</v>
      </c>
      <c r="L90" s="73" t="s">
        <v>86</v>
      </c>
      <c r="M90" s="73" t="s">
        <v>86</v>
      </c>
      <c r="N90" s="73" t="s">
        <v>86</v>
      </c>
      <c r="O90" s="73" t="s">
        <v>86</v>
      </c>
      <c r="P90" s="73" t="s">
        <v>86</v>
      </c>
      <c r="Q90" s="73" t="s">
        <v>86</v>
      </c>
      <c r="R90" s="73" t="s">
        <v>86</v>
      </c>
      <c r="S90" s="73" t="s">
        <v>86</v>
      </c>
      <c r="T90" s="73" t="s">
        <v>86</v>
      </c>
      <c r="U90" s="73" t="s">
        <v>86</v>
      </c>
      <c r="V90" s="73" t="s">
        <v>86</v>
      </c>
      <c r="W90" s="73" t="s">
        <v>86</v>
      </c>
      <c r="X90" s="73" t="s">
        <v>86</v>
      </c>
      <c r="Y90" s="74" t="s">
        <v>86</v>
      </c>
      <c r="Z90" s="75" t="s">
        <v>79</v>
      </c>
      <c r="AA90" s="76" t="s">
        <v>78</v>
      </c>
      <c r="AB90" s="76" t="s">
        <v>78</v>
      </c>
      <c r="AC90" s="77" t="s">
        <v>78</v>
      </c>
      <c r="AD90" s="78">
        <v>1677.9953563204908</v>
      </c>
      <c r="AE90" s="79">
        <v>1677.9953563204908</v>
      </c>
      <c r="AF90" s="79">
        <v>1677.9953563204908</v>
      </c>
      <c r="AG90" s="80">
        <v>1677.9953563204908</v>
      </c>
      <c r="AH90" s="81"/>
      <c r="AI90" s="82"/>
      <c r="AJ90" s="82"/>
      <c r="AK90" s="82"/>
      <c r="AL90" s="83"/>
      <c r="AM90" s="84">
        <f t="shared" si="22"/>
        <v>0</v>
      </c>
      <c r="AN90" s="85">
        <f t="shared" si="23"/>
        <v>0</v>
      </c>
      <c r="AO90" s="85">
        <f t="shared" si="24"/>
        <v>0</v>
      </c>
      <c r="AP90" s="85">
        <f t="shared" si="25"/>
        <v>0</v>
      </c>
      <c r="AQ90" s="85">
        <f t="shared" si="26"/>
        <v>0</v>
      </c>
      <c r="AR90" s="85">
        <f t="shared" si="27"/>
        <v>0</v>
      </c>
      <c r="AS90" s="85">
        <f t="shared" si="28"/>
        <v>0</v>
      </c>
      <c r="AT90" s="85">
        <f t="shared" si="29"/>
        <v>0</v>
      </c>
      <c r="AU90" s="85">
        <f t="shared" si="30"/>
        <v>0</v>
      </c>
      <c r="AV90" s="86">
        <f t="shared" si="31"/>
        <v>0</v>
      </c>
      <c r="AW90" s="1"/>
      <c r="AX90" s="81"/>
      <c r="AY90" s="82"/>
      <c r="AZ90" s="82"/>
      <c r="BA90" s="82"/>
      <c r="BB90" s="83"/>
      <c r="BC90" s="84">
        <f t="shared" si="32"/>
        <v>0</v>
      </c>
      <c r="BD90" s="85"/>
      <c r="BE90" s="85"/>
      <c r="BF90" s="85"/>
      <c r="BG90" s="85"/>
      <c r="BH90" s="85"/>
      <c r="BI90" s="85"/>
      <c r="BJ90" s="85"/>
      <c r="BK90" s="85"/>
      <c r="BL90" s="86"/>
    </row>
    <row r="91" spans="1:64" ht="23.25">
      <c r="A91" s="1"/>
      <c r="B91" s="69" t="s">
        <v>85</v>
      </c>
      <c r="C91" s="70" t="s">
        <v>85</v>
      </c>
      <c r="D91" s="71" t="s">
        <v>85</v>
      </c>
      <c r="E91" s="72" t="s">
        <v>84</v>
      </c>
      <c r="F91" s="73" t="s">
        <v>84</v>
      </c>
      <c r="G91" s="73" t="s">
        <v>84</v>
      </c>
      <c r="H91" s="73" t="s">
        <v>84</v>
      </c>
      <c r="I91" s="73" t="s">
        <v>84</v>
      </c>
      <c r="J91" s="73" t="s">
        <v>84</v>
      </c>
      <c r="K91" s="73" t="s">
        <v>84</v>
      </c>
      <c r="L91" s="73" t="s">
        <v>84</v>
      </c>
      <c r="M91" s="73" t="s">
        <v>84</v>
      </c>
      <c r="N91" s="73" t="s">
        <v>84</v>
      </c>
      <c r="O91" s="73" t="s">
        <v>84</v>
      </c>
      <c r="P91" s="73" t="s">
        <v>84</v>
      </c>
      <c r="Q91" s="73" t="s">
        <v>84</v>
      </c>
      <c r="R91" s="73" t="s">
        <v>84</v>
      </c>
      <c r="S91" s="73" t="s">
        <v>84</v>
      </c>
      <c r="T91" s="73" t="s">
        <v>84</v>
      </c>
      <c r="U91" s="73" t="s">
        <v>84</v>
      </c>
      <c r="V91" s="73" t="s">
        <v>84</v>
      </c>
      <c r="W91" s="73" t="s">
        <v>84</v>
      </c>
      <c r="X91" s="73" t="s">
        <v>84</v>
      </c>
      <c r="Y91" s="74" t="s">
        <v>84</v>
      </c>
      <c r="Z91" s="75" t="s">
        <v>79</v>
      </c>
      <c r="AA91" s="76" t="s">
        <v>78</v>
      </c>
      <c r="AB91" s="76" t="s">
        <v>78</v>
      </c>
      <c r="AC91" s="77" t="s">
        <v>78</v>
      </c>
      <c r="AD91" s="78">
        <v>1677.9953563204908</v>
      </c>
      <c r="AE91" s="79">
        <v>1677.9953563204908</v>
      </c>
      <c r="AF91" s="79">
        <v>1677.9953563204908</v>
      </c>
      <c r="AG91" s="80">
        <v>1677.9953563204908</v>
      </c>
      <c r="AH91" s="81"/>
      <c r="AI91" s="82"/>
      <c r="AJ91" s="82"/>
      <c r="AK91" s="82"/>
      <c r="AL91" s="83"/>
      <c r="AM91" s="84">
        <f t="shared" si="22"/>
        <v>0</v>
      </c>
      <c r="AN91" s="85">
        <f t="shared" si="23"/>
        <v>0</v>
      </c>
      <c r="AO91" s="85">
        <f t="shared" si="24"/>
        <v>0</v>
      </c>
      <c r="AP91" s="85">
        <f t="shared" si="25"/>
        <v>0</v>
      </c>
      <c r="AQ91" s="85">
        <f t="shared" si="26"/>
        <v>0</v>
      </c>
      <c r="AR91" s="85">
        <f t="shared" si="27"/>
        <v>0</v>
      </c>
      <c r="AS91" s="85">
        <f t="shared" si="28"/>
        <v>0</v>
      </c>
      <c r="AT91" s="85">
        <f t="shared" si="29"/>
        <v>0</v>
      </c>
      <c r="AU91" s="85">
        <f t="shared" si="30"/>
        <v>0</v>
      </c>
      <c r="AV91" s="86">
        <f t="shared" si="31"/>
        <v>0</v>
      </c>
      <c r="AW91" s="1"/>
      <c r="AX91" s="81"/>
      <c r="AY91" s="82"/>
      <c r="AZ91" s="82"/>
      <c r="BA91" s="82"/>
      <c r="BB91" s="83"/>
      <c r="BC91" s="84">
        <f t="shared" si="32"/>
        <v>0</v>
      </c>
      <c r="BD91" s="85"/>
      <c r="BE91" s="85"/>
      <c r="BF91" s="85"/>
      <c r="BG91" s="85"/>
      <c r="BH91" s="85"/>
      <c r="BI91" s="85"/>
      <c r="BJ91" s="85"/>
      <c r="BK91" s="85"/>
      <c r="BL91" s="86"/>
    </row>
    <row r="92" spans="1:64" ht="23.25">
      <c r="A92" s="1"/>
      <c r="B92" s="69" t="s">
        <v>83</v>
      </c>
      <c r="C92" s="70" t="s">
        <v>83</v>
      </c>
      <c r="D92" s="71" t="s">
        <v>83</v>
      </c>
      <c r="E92" s="72" t="s">
        <v>82</v>
      </c>
      <c r="F92" s="73" t="s">
        <v>82</v>
      </c>
      <c r="G92" s="73" t="s">
        <v>82</v>
      </c>
      <c r="H92" s="73" t="s">
        <v>82</v>
      </c>
      <c r="I92" s="73" t="s">
        <v>82</v>
      </c>
      <c r="J92" s="73" t="s">
        <v>82</v>
      </c>
      <c r="K92" s="73" t="s">
        <v>82</v>
      </c>
      <c r="L92" s="73" t="s">
        <v>82</v>
      </c>
      <c r="M92" s="73" t="s">
        <v>82</v>
      </c>
      <c r="N92" s="73" t="s">
        <v>82</v>
      </c>
      <c r="O92" s="73" t="s">
        <v>82</v>
      </c>
      <c r="P92" s="73" t="s">
        <v>82</v>
      </c>
      <c r="Q92" s="73" t="s">
        <v>82</v>
      </c>
      <c r="R92" s="73" t="s">
        <v>82</v>
      </c>
      <c r="S92" s="73" t="s">
        <v>82</v>
      </c>
      <c r="T92" s="73" t="s">
        <v>82</v>
      </c>
      <c r="U92" s="73" t="s">
        <v>82</v>
      </c>
      <c r="V92" s="73" t="s">
        <v>82</v>
      </c>
      <c r="W92" s="73" t="s">
        <v>82</v>
      </c>
      <c r="X92" s="73" t="s">
        <v>82</v>
      </c>
      <c r="Y92" s="74" t="s">
        <v>82</v>
      </c>
      <c r="Z92" s="75" t="s">
        <v>79</v>
      </c>
      <c r="AA92" s="76" t="s">
        <v>78</v>
      </c>
      <c r="AB92" s="76" t="s">
        <v>78</v>
      </c>
      <c r="AC92" s="77" t="s">
        <v>78</v>
      </c>
      <c r="AD92" s="78">
        <v>1193.3236165692183</v>
      </c>
      <c r="AE92" s="79">
        <v>1193.3236165692183</v>
      </c>
      <c r="AF92" s="79">
        <v>1193.3236165692183</v>
      </c>
      <c r="AG92" s="80">
        <v>1193.3236165692183</v>
      </c>
      <c r="AH92" s="81"/>
      <c r="AI92" s="82"/>
      <c r="AJ92" s="82"/>
      <c r="AK92" s="82"/>
      <c r="AL92" s="83"/>
      <c r="AM92" s="84">
        <f t="shared" si="22"/>
        <v>0</v>
      </c>
      <c r="AN92" s="85">
        <f t="shared" si="23"/>
        <v>0</v>
      </c>
      <c r="AO92" s="85">
        <f t="shared" si="24"/>
        <v>0</v>
      </c>
      <c r="AP92" s="85">
        <f t="shared" si="25"/>
        <v>0</v>
      </c>
      <c r="AQ92" s="85">
        <f t="shared" si="26"/>
        <v>0</v>
      </c>
      <c r="AR92" s="85">
        <f t="shared" si="27"/>
        <v>0</v>
      </c>
      <c r="AS92" s="85">
        <f t="shared" si="28"/>
        <v>0</v>
      </c>
      <c r="AT92" s="85">
        <f t="shared" si="29"/>
        <v>0</v>
      </c>
      <c r="AU92" s="85">
        <f t="shared" si="30"/>
        <v>0</v>
      </c>
      <c r="AV92" s="86">
        <f t="shared" si="31"/>
        <v>0</v>
      </c>
      <c r="AW92" s="1"/>
      <c r="AX92" s="81"/>
      <c r="AY92" s="82"/>
      <c r="AZ92" s="82"/>
      <c r="BA92" s="82"/>
      <c r="BB92" s="83"/>
      <c r="BC92" s="84">
        <f t="shared" si="32"/>
        <v>0</v>
      </c>
      <c r="BD92" s="85"/>
      <c r="BE92" s="85"/>
      <c r="BF92" s="85"/>
      <c r="BG92" s="85"/>
      <c r="BH92" s="85"/>
      <c r="BI92" s="85"/>
      <c r="BJ92" s="85"/>
      <c r="BK92" s="85"/>
      <c r="BL92" s="86"/>
    </row>
    <row r="93" spans="1:64" ht="23.25">
      <c r="A93" s="1"/>
      <c r="B93" s="69" t="s">
        <v>81</v>
      </c>
      <c r="C93" s="70" t="s">
        <v>81</v>
      </c>
      <c r="D93" s="71" t="s">
        <v>81</v>
      </c>
      <c r="E93" s="72" t="s">
        <v>80</v>
      </c>
      <c r="F93" s="73" t="s">
        <v>80</v>
      </c>
      <c r="G93" s="73" t="s">
        <v>80</v>
      </c>
      <c r="H93" s="73" t="s">
        <v>80</v>
      </c>
      <c r="I93" s="73" t="s">
        <v>80</v>
      </c>
      <c r="J93" s="73" t="s">
        <v>80</v>
      </c>
      <c r="K93" s="73" t="s">
        <v>80</v>
      </c>
      <c r="L93" s="73" t="s">
        <v>80</v>
      </c>
      <c r="M93" s="73" t="s">
        <v>80</v>
      </c>
      <c r="N93" s="73" t="s">
        <v>80</v>
      </c>
      <c r="O93" s="73" t="s">
        <v>80</v>
      </c>
      <c r="P93" s="73" t="s">
        <v>80</v>
      </c>
      <c r="Q93" s="73" t="s">
        <v>80</v>
      </c>
      <c r="R93" s="73" t="s">
        <v>80</v>
      </c>
      <c r="S93" s="73" t="s">
        <v>80</v>
      </c>
      <c r="T93" s="73" t="s">
        <v>80</v>
      </c>
      <c r="U93" s="73" t="s">
        <v>80</v>
      </c>
      <c r="V93" s="73" t="s">
        <v>80</v>
      </c>
      <c r="W93" s="73" t="s">
        <v>80</v>
      </c>
      <c r="X93" s="73" t="s">
        <v>80</v>
      </c>
      <c r="Y93" s="74" t="s">
        <v>80</v>
      </c>
      <c r="Z93" s="75" t="s">
        <v>79</v>
      </c>
      <c r="AA93" s="76" t="s">
        <v>78</v>
      </c>
      <c r="AB93" s="76" t="s">
        <v>78</v>
      </c>
      <c r="AC93" s="77" t="s">
        <v>78</v>
      </c>
      <c r="AD93" s="78">
        <v>1193.3236165692183</v>
      </c>
      <c r="AE93" s="79">
        <v>1193.3236165692183</v>
      </c>
      <c r="AF93" s="79">
        <v>1193.3236165692183</v>
      </c>
      <c r="AG93" s="80">
        <v>1193.3236165692183</v>
      </c>
      <c r="AH93" s="81"/>
      <c r="AI93" s="82"/>
      <c r="AJ93" s="82"/>
      <c r="AK93" s="82"/>
      <c r="AL93" s="83"/>
      <c r="AM93" s="84">
        <f t="shared" si="22"/>
        <v>0</v>
      </c>
      <c r="AN93" s="85">
        <f t="shared" si="23"/>
        <v>0</v>
      </c>
      <c r="AO93" s="85">
        <f t="shared" si="24"/>
        <v>0</v>
      </c>
      <c r="AP93" s="85">
        <f t="shared" si="25"/>
        <v>0</v>
      </c>
      <c r="AQ93" s="85">
        <f t="shared" si="26"/>
        <v>0</v>
      </c>
      <c r="AR93" s="85">
        <f t="shared" si="27"/>
        <v>0</v>
      </c>
      <c r="AS93" s="85">
        <f t="shared" si="28"/>
        <v>0</v>
      </c>
      <c r="AT93" s="85">
        <f t="shared" si="29"/>
        <v>0</v>
      </c>
      <c r="AU93" s="85">
        <f t="shared" si="30"/>
        <v>0</v>
      </c>
      <c r="AV93" s="86">
        <f t="shared" si="31"/>
        <v>0</v>
      </c>
      <c r="AW93" s="1"/>
      <c r="AX93" s="81"/>
      <c r="AY93" s="82"/>
      <c r="AZ93" s="82"/>
      <c r="BA93" s="82"/>
      <c r="BB93" s="83"/>
      <c r="BC93" s="84">
        <f t="shared" si="32"/>
        <v>0</v>
      </c>
      <c r="BD93" s="85"/>
      <c r="BE93" s="85"/>
      <c r="BF93" s="85"/>
      <c r="BG93" s="85"/>
      <c r="BH93" s="85"/>
      <c r="BI93" s="85"/>
      <c r="BJ93" s="85"/>
      <c r="BK93" s="85"/>
      <c r="BL93" s="86"/>
    </row>
    <row r="94" spans="1:64" ht="23.25">
      <c r="A94" s="1"/>
      <c r="B94" s="69" t="s">
        <v>77</v>
      </c>
      <c r="C94" s="70" t="s">
        <v>77</v>
      </c>
      <c r="D94" s="71" t="s">
        <v>77</v>
      </c>
      <c r="E94" s="72" t="s">
        <v>76</v>
      </c>
      <c r="F94" s="73" t="s">
        <v>76</v>
      </c>
      <c r="G94" s="73" t="s">
        <v>76</v>
      </c>
      <c r="H94" s="73" t="s">
        <v>76</v>
      </c>
      <c r="I94" s="73" t="s">
        <v>76</v>
      </c>
      <c r="J94" s="73" t="s">
        <v>76</v>
      </c>
      <c r="K94" s="73" t="s">
        <v>76</v>
      </c>
      <c r="L94" s="73" t="s">
        <v>76</v>
      </c>
      <c r="M94" s="73" t="s">
        <v>76</v>
      </c>
      <c r="N94" s="73" t="s">
        <v>76</v>
      </c>
      <c r="O94" s="73" t="s">
        <v>76</v>
      </c>
      <c r="P94" s="73" t="s">
        <v>76</v>
      </c>
      <c r="Q94" s="73" t="s">
        <v>76</v>
      </c>
      <c r="R94" s="73" t="s">
        <v>76</v>
      </c>
      <c r="S94" s="73" t="s">
        <v>76</v>
      </c>
      <c r="T94" s="73" t="s">
        <v>76</v>
      </c>
      <c r="U94" s="73" t="s">
        <v>76</v>
      </c>
      <c r="V94" s="73" t="s">
        <v>76</v>
      </c>
      <c r="W94" s="73" t="s">
        <v>76</v>
      </c>
      <c r="X94" s="73" t="s">
        <v>76</v>
      </c>
      <c r="Y94" s="74" t="s">
        <v>76</v>
      </c>
      <c r="Z94" s="75" t="s">
        <v>75</v>
      </c>
      <c r="AA94" s="76" t="s">
        <v>75</v>
      </c>
      <c r="AB94" s="76" t="s">
        <v>75</v>
      </c>
      <c r="AC94" s="77" t="s">
        <v>75</v>
      </c>
      <c r="AD94" s="78">
        <v>75.61791365827662</v>
      </c>
      <c r="AE94" s="79">
        <v>75.61791365827662</v>
      </c>
      <c r="AF94" s="79">
        <v>75.61791365827662</v>
      </c>
      <c r="AG94" s="80">
        <v>75.61791365827662</v>
      </c>
      <c r="AH94" s="81"/>
      <c r="AI94" s="82"/>
      <c r="AJ94" s="82"/>
      <c r="AK94" s="82"/>
      <c r="AL94" s="83"/>
      <c r="AM94" s="84">
        <f t="shared" si="22"/>
        <v>0</v>
      </c>
      <c r="AN94" s="85">
        <f t="shared" si="23"/>
        <v>0</v>
      </c>
      <c r="AO94" s="85">
        <f t="shared" si="24"/>
        <v>0</v>
      </c>
      <c r="AP94" s="85">
        <f t="shared" si="25"/>
        <v>0</v>
      </c>
      <c r="AQ94" s="85">
        <f t="shared" si="26"/>
        <v>0</v>
      </c>
      <c r="AR94" s="85">
        <f t="shared" si="27"/>
        <v>0</v>
      </c>
      <c r="AS94" s="85">
        <f t="shared" si="28"/>
        <v>0</v>
      </c>
      <c r="AT94" s="85">
        <f t="shared" si="29"/>
        <v>0</v>
      </c>
      <c r="AU94" s="85">
        <f t="shared" si="30"/>
        <v>0</v>
      </c>
      <c r="AV94" s="86">
        <f t="shared" si="31"/>
        <v>0</v>
      </c>
      <c r="AW94" s="1"/>
      <c r="AX94" s="81"/>
      <c r="AY94" s="82"/>
      <c r="AZ94" s="82"/>
      <c r="BA94" s="82"/>
      <c r="BB94" s="83"/>
      <c r="BC94" s="84">
        <f t="shared" si="32"/>
        <v>0</v>
      </c>
      <c r="BD94" s="85"/>
      <c r="BE94" s="85"/>
      <c r="BF94" s="85"/>
      <c r="BG94" s="85"/>
      <c r="BH94" s="85"/>
      <c r="BI94" s="85"/>
      <c r="BJ94" s="85"/>
      <c r="BK94" s="85"/>
      <c r="BL94" s="86"/>
    </row>
    <row r="95" spans="1:64" ht="23.25">
      <c r="A95" s="1"/>
      <c r="B95" s="69" t="s">
        <v>74</v>
      </c>
      <c r="C95" s="70" t="s">
        <v>74</v>
      </c>
      <c r="D95" s="71" t="s">
        <v>74</v>
      </c>
      <c r="E95" s="72" t="s">
        <v>73</v>
      </c>
      <c r="F95" s="73" t="s">
        <v>73</v>
      </c>
      <c r="G95" s="73" t="s">
        <v>73</v>
      </c>
      <c r="H95" s="73" t="s">
        <v>73</v>
      </c>
      <c r="I95" s="73" t="s">
        <v>73</v>
      </c>
      <c r="J95" s="73" t="s">
        <v>73</v>
      </c>
      <c r="K95" s="73" t="s">
        <v>73</v>
      </c>
      <c r="L95" s="73" t="s">
        <v>73</v>
      </c>
      <c r="M95" s="73" t="s">
        <v>73</v>
      </c>
      <c r="N95" s="73" t="s">
        <v>73</v>
      </c>
      <c r="O95" s="73" t="s">
        <v>73</v>
      </c>
      <c r="P95" s="73" t="s">
        <v>73</v>
      </c>
      <c r="Q95" s="73" t="s">
        <v>73</v>
      </c>
      <c r="R95" s="73" t="s">
        <v>73</v>
      </c>
      <c r="S95" s="73" t="s">
        <v>73</v>
      </c>
      <c r="T95" s="73" t="s">
        <v>73</v>
      </c>
      <c r="U95" s="73" t="s">
        <v>73</v>
      </c>
      <c r="V95" s="73" t="s">
        <v>73</v>
      </c>
      <c r="W95" s="73" t="s">
        <v>73</v>
      </c>
      <c r="X95" s="73" t="s">
        <v>73</v>
      </c>
      <c r="Y95" s="74" t="s">
        <v>73</v>
      </c>
      <c r="Z95" s="75" t="s">
        <v>72</v>
      </c>
      <c r="AA95" s="76" t="s">
        <v>72</v>
      </c>
      <c r="AB95" s="76" t="s">
        <v>72</v>
      </c>
      <c r="AC95" s="77" t="s">
        <v>72</v>
      </c>
      <c r="AD95" s="78">
        <v>44.084537328296697</v>
      </c>
      <c r="AE95" s="79">
        <v>44.084537328296697</v>
      </c>
      <c r="AF95" s="79">
        <v>44.084537328296697</v>
      </c>
      <c r="AG95" s="80">
        <v>44.084537328296697</v>
      </c>
      <c r="AH95" s="81"/>
      <c r="AI95" s="82"/>
      <c r="AJ95" s="82"/>
      <c r="AK95" s="82"/>
      <c r="AL95" s="83"/>
      <c r="AM95" s="84">
        <f t="shared" si="22"/>
        <v>0</v>
      </c>
      <c r="AN95" s="85">
        <f t="shared" si="23"/>
        <v>0</v>
      </c>
      <c r="AO95" s="85">
        <f t="shared" si="24"/>
        <v>0</v>
      </c>
      <c r="AP95" s="85">
        <f t="shared" si="25"/>
        <v>0</v>
      </c>
      <c r="AQ95" s="85">
        <f t="shared" si="26"/>
        <v>0</v>
      </c>
      <c r="AR95" s="85">
        <f t="shared" si="27"/>
        <v>0</v>
      </c>
      <c r="AS95" s="85">
        <f t="shared" si="28"/>
        <v>0</v>
      </c>
      <c r="AT95" s="85">
        <f t="shared" si="29"/>
        <v>0</v>
      </c>
      <c r="AU95" s="85">
        <f t="shared" si="30"/>
        <v>0</v>
      </c>
      <c r="AV95" s="86">
        <f t="shared" si="31"/>
        <v>0</v>
      </c>
      <c r="AW95" s="1"/>
      <c r="AX95" s="81"/>
      <c r="AY95" s="82"/>
      <c r="AZ95" s="82"/>
      <c r="BA95" s="82"/>
      <c r="BB95" s="83"/>
      <c r="BC95" s="84">
        <f t="shared" si="32"/>
        <v>0</v>
      </c>
      <c r="BD95" s="85"/>
      <c r="BE95" s="85"/>
      <c r="BF95" s="85"/>
      <c r="BG95" s="85"/>
      <c r="BH95" s="85"/>
      <c r="BI95" s="85"/>
      <c r="BJ95" s="85"/>
      <c r="BK95" s="85"/>
      <c r="BL95" s="86"/>
    </row>
    <row r="96" spans="1:64" ht="23.25">
      <c r="A96" s="1"/>
      <c r="B96" s="87" t="s">
        <v>71</v>
      </c>
      <c r="C96" s="88"/>
      <c r="D96" s="89"/>
      <c r="E96" s="72" t="s">
        <v>70</v>
      </c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4"/>
      <c r="Z96" s="75" t="s">
        <v>57</v>
      </c>
      <c r="AA96" s="76" t="s">
        <v>57</v>
      </c>
      <c r="AB96" s="76" t="s">
        <v>57</v>
      </c>
      <c r="AC96" s="77" t="s">
        <v>57</v>
      </c>
      <c r="AD96" s="78">
        <v>45000</v>
      </c>
      <c r="AE96" s="79"/>
      <c r="AF96" s="79"/>
      <c r="AG96" s="80"/>
      <c r="AH96" s="81"/>
      <c r="AI96" s="82"/>
      <c r="AJ96" s="82"/>
      <c r="AK96" s="82"/>
      <c r="AL96" s="83"/>
      <c r="AM96" s="84">
        <f t="shared" si="22"/>
        <v>0</v>
      </c>
      <c r="AN96" s="85">
        <f t="shared" si="23"/>
        <v>0</v>
      </c>
      <c r="AO96" s="85">
        <f t="shared" si="24"/>
        <v>0</v>
      </c>
      <c r="AP96" s="85">
        <f t="shared" si="25"/>
        <v>0</v>
      </c>
      <c r="AQ96" s="85">
        <f t="shared" si="26"/>
        <v>0</v>
      </c>
      <c r="AR96" s="85">
        <f t="shared" si="27"/>
        <v>0</v>
      </c>
      <c r="AS96" s="85">
        <f t="shared" si="28"/>
        <v>0</v>
      </c>
      <c r="AT96" s="85">
        <f t="shared" si="29"/>
        <v>0</v>
      </c>
      <c r="AU96" s="85">
        <f t="shared" si="30"/>
        <v>0</v>
      </c>
      <c r="AV96" s="86">
        <f t="shared" si="31"/>
        <v>0</v>
      </c>
      <c r="AW96" s="1"/>
      <c r="AX96" s="81"/>
      <c r="AY96" s="82"/>
      <c r="AZ96" s="82"/>
      <c r="BA96" s="82"/>
      <c r="BB96" s="83"/>
      <c r="BC96" s="84">
        <f t="shared" si="32"/>
        <v>0</v>
      </c>
      <c r="BD96" s="85"/>
      <c r="BE96" s="85"/>
      <c r="BF96" s="85"/>
      <c r="BG96" s="85"/>
      <c r="BH96" s="85"/>
      <c r="BI96" s="85"/>
      <c r="BJ96" s="85"/>
      <c r="BK96" s="85"/>
      <c r="BL96" s="86"/>
    </row>
    <row r="97" spans="1:64" ht="23.25">
      <c r="A97" s="1"/>
      <c r="B97" s="69" t="s">
        <v>69</v>
      </c>
      <c r="C97" s="70"/>
      <c r="D97" s="71"/>
      <c r="E97" s="90" t="s">
        <v>66</v>
      </c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2"/>
      <c r="Z97" s="93"/>
      <c r="AA97" s="93"/>
      <c r="AB97" s="93"/>
      <c r="AC97" s="93"/>
      <c r="AD97" s="94"/>
      <c r="AE97" s="94"/>
      <c r="AF97" s="94"/>
      <c r="AG97" s="94"/>
      <c r="AH97" s="81"/>
      <c r="AI97" s="82"/>
      <c r="AJ97" s="82"/>
      <c r="AK97" s="82"/>
      <c r="AL97" s="83"/>
      <c r="AM97" s="84">
        <f t="shared" si="22"/>
        <v>0</v>
      </c>
      <c r="AN97" s="85">
        <f t="shared" si="23"/>
        <v>0</v>
      </c>
      <c r="AO97" s="85">
        <f t="shared" si="24"/>
        <v>0</v>
      </c>
      <c r="AP97" s="85">
        <f t="shared" si="25"/>
        <v>0</v>
      </c>
      <c r="AQ97" s="85">
        <f t="shared" si="26"/>
        <v>0</v>
      </c>
      <c r="AR97" s="85">
        <f t="shared" si="27"/>
        <v>0</v>
      </c>
      <c r="AS97" s="85">
        <f t="shared" si="28"/>
        <v>0</v>
      </c>
      <c r="AT97" s="85">
        <f t="shared" si="29"/>
        <v>0</v>
      </c>
      <c r="AU97" s="85">
        <f t="shared" si="30"/>
        <v>0</v>
      </c>
      <c r="AV97" s="86">
        <f t="shared" si="31"/>
        <v>0</v>
      </c>
      <c r="AW97" s="1"/>
      <c r="AX97" s="81"/>
      <c r="AY97" s="82"/>
      <c r="AZ97" s="82"/>
      <c r="BA97" s="82"/>
      <c r="BB97" s="83"/>
      <c r="BC97" s="84">
        <f t="shared" si="32"/>
        <v>0</v>
      </c>
      <c r="BD97" s="85"/>
      <c r="BE97" s="85"/>
      <c r="BF97" s="85"/>
      <c r="BG97" s="85"/>
      <c r="BH97" s="85"/>
      <c r="BI97" s="85"/>
      <c r="BJ97" s="85"/>
      <c r="BK97" s="85"/>
      <c r="BL97" s="86"/>
    </row>
    <row r="98" spans="1:64" ht="23.25">
      <c r="A98" s="1"/>
      <c r="B98" s="69" t="s">
        <v>68</v>
      </c>
      <c r="C98" s="70"/>
      <c r="D98" s="71"/>
      <c r="E98" s="90" t="s">
        <v>66</v>
      </c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2"/>
      <c r="Z98" s="93"/>
      <c r="AA98" s="93"/>
      <c r="AB98" s="93"/>
      <c r="AC98" s="93"/>
      <c r="AD98" s="94"/>
      <c r="AE98" s="94"/>
      <c r="AF98" s="94"/>
      <c r="AG98" s="94"/>
      <c r="AH98" s="81"/>
      <c r="AI98" s="82"/>
      <c r="AJ98" s="82"/>
      <c r="AK98" s="82"/>
      <c r="AL98" s="83"/>
      <c r="AM98" s="84">
        <f t="shared" si="22"/>
        <v>0</v>
      </c>
      <c r="AN98" s="85">
        <f t="shared" si="23"/>
        <v>0</v>
      </c>
      <c r="AO98" s="85">
        <f t="shared" si="24"/>
        <v>0</v>
      </c>
      <c r="AP98" s="85">
        <f t="shared" si="25"/>
        <v>0</v>
      </c>
      <c r="AQ98" s="85">
        <f t="shared" si="26"/>
        <v>0</v>
      </c>
      <c r="AR98" s="85">
        <f t="shared" si="27"/>
        <v>0</v>
      </c>
      <c r="AS98" s="85">
        <f t="shared" si="28"/>
        <v>0</v>
      </c>
      <c r="AT98" s="85">
        <f t="shared" si="29"/>
        <v>0</v>
      </c>
      <c r="AU98" s="85">
        <f t="shared" si="30"/>
        <v>0</v>
      </c>
      <c r="AV98" s="86">
        <f t="shared" si="31"/>
        <v>0</v>
      </c>
      <c r="AW98" s="1"/>
      <c r="AX98" s="81"/>
      <c r="AY98" s="82"/>
      <c r="AZ98" s="82"/>
      <c r="BA98" s="82"/>
      <c r="BB98" s="83"/>
      <c r="BC98" s="84">
        <f t="shared" si="32"/>
        <v>0</v>
      </c>
      <c r="BD98" s="85"/>
      <c r="BE98" s="85"/>
      <c r="BF98" s="85"/>
      <c r="BG98" s="85"/>
      <c r="BH98" s="85"/>
      <c r="BI98" s="85"/>
      <c r="BJ98" s="85"/>
      <c r="BK98" s="85"/>
      <c r="BL98" s="86"/>
    </row>
    <row r="99" spans="1:64" ht="23.25">
      <c r="A99" s="1"/>
      <c r="B99" s="69" t="s">
        <v>67</v>
      </c>
      <c r="C99" s="70"/>
      <c r="D99" s="71"/>
      <c r="E99" s="90" t="s">
        <v>66</v>
      </c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2"/>
      <c r="Z99" s="93"/>
      <c r="AA99" s="93"/>
      <c r="AB99" s="93"/>
      <c r="AC99" s="93"/>
      <c r="AD99" s="94"/>
      <c r="AE99" s="94"/>
      <c r="AF99" s="94"/>
      <c r="AG99" s="94"/>
      <c r="AH99" s="81"/>
      <c r="AI99" s="82"/>
      <c r="AJ99" s="82"/>
      <c r="AK99" s="82"/>
      <c r="AL99" s="83"/>
      <c r="AM99" s="84">
        <f t="shared" si="22"/>
        <v>0</v>
      </c>
      <c r="AN99" s="85">
        <f t="shared" si="23"/>
        <v>0</v>
      </c>
      <c r="AO99" s="85">
        <f t="shared" si="24"/>
        <v>0</v>
      </c>
      <c r="AP99" s="85">
        <f t="shared" si="25"/>
        <v>0</v>
      </c>
      <c r="AQ99" s="85">
        <f t="shared" si="26"/>
        <v>0</v>
      </c>
      <c r="AR99" s="85">
        <f t="shared" si="27"/>
        <v>0</v>
      </c>
      <c r="AS99" s="85">
        <f t="shared" si="28"/>
        <v>0</v>
      </c>
      <c r="AT99" s="85">
        <f t="shared" si="29"/>
        <v>0</v>
      </c>
      <c r="AU99" s="85">
        <f t="shared" si="30"/>
        <v>0</v>
      </c>
      <c r="AV99" s="86">
        <f t="shared" si="31"/>
        <v>0</v>
      </c>
      <c r="AW99" s="1"/>
      <c r="AX99" s="81"/>
      <c r="AY99" s="82"/>
      <c r="AZ99" s="82"/>
      <c r="BA99" s="82"/>
      <c r="BB99" s="83"/>
      <c r="BC99" s="84">
        <f t="shared" si="32"/>
        <v>0</v>
      </c>
      <c r="BD99" s="85"/>
      <c r="BE99" s="85"/>
      <c r="BF99" s="85"/>
      <c r="BG99" s="85"/>
      <c r="BH99" s="85"/>
      <c r="BI99" s="85"/>
      <c r="BJ99" s="85"/>
      <c r="BK99" s="85"/>
      <c r="BL99" s="86"/>
    </row>
    <row r="100" spans="1:64" ht="26.25">
      <c r="A100" s="31"/>
      <c r="B100" s="95"/>
      <c r="C100" s="96"/>
      <c r="D100" s="97"/>
      <c r="E100" s="98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100"/>
      <c r="Z100" s="101" t="s">
        <v>65</v>
      </c>
      <c r="AA100" s="102"/>
      <c r="AB100" s="102"/>
      <c r="AC100" s="102"/>
      <c r="AD100" s="102"/>
      <c r="AE100" s="102"/>
      <c r="AF100" s="102"/>
      <c r="AG100" s="103"/>
      <c r="AH100" s="104">
        <f>SUM(AH8:AL66,AH68:AL70)+0.01*AH67+AH96</f>
        <v>0</v>
      </c>
      <c r="AI100" s="105"/>
      <c r="AJ100" s="105"/>
      <c r="AK100" s="105"/>
      <c r="AL100" s="106"/>
      <c r="AM100" s="107"/>
      <c r="AN100" s="107"/>
      <c r="AO100" s="107"/>
      <c r="AP100" s="107"/>
      <c r="AQ100" s="107"/>
      <c r="AR100" s="107"/>
      <c r="AS100" s="107"/>
      <c r="AT100" s="107"/>
      <c r="AU100" s="107"/>
      <c r="AV100" s="107"/>
      <c r="AW100" s="31"/>
      <c r="AX100" s="104">
        <f>SUM(AX8:BB66,AX68:BB70)+0.01*AX67+AX96</f>
        <v>0</v>
      </c>
      <c r="AY100" s="105"/>
      <c r="AZ100" s="105"/>
      <c r="BA100" s="105"/>
      <c r="BB100" s="106"/>
      <c r="BC100" s="107"/>
      <c r="BD100" s="107"/>
      <c r="BE100" s="107"/>
      <c r="BF100" s="107"/>
      <c r="BG100" s="107"/>
      <c r="BH100" s="107"/>
      <c r="BI100" s="107"/>
      <c r="BJ100" s="107"/>
      <c r="BK100" s="107"/>
      <c r="BL100" s="107"/>
    </row>
    <row r="101" spans="1:64" ht="23.25">
      <c r="A101" s="1"/>
      <c r="B101" s="69"/>
      <c r="C101" s="70"/>
      <c r="D101" s="71"/>
      <c r="E101" s="121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3"/>
      <c r="Z101" s="75"/>
      <c r="AA101" s="76"/>
      <c r="AB101" s="76"/>
      <c r="AC101" s="77"/>
      <c r="AD101" s="78"/>
      <c r="AE101" s="79"/>
      <c r="AF101" s="79"/>
      <c r="AG101" s="80"/>
      <c r="AH101" s="124"/>
      <c r="AI101" s="125"/>
      <c r="AJ101" s="125"/>
      <c r="AK101" s="125"/>
      <c r="AL101" s="126"/>
      <c r="AM101" s="108"/>
      <c r="AN101" s="108"/>
      <c r="AO101" s="108"/>
      <c r="AP101" s="108"/>
      <c r="AQ101" s="108"/>
      <c r="AR101" s="108"/>
      <c r="AS101" s="108"/>
      <c r="AT101" s="108"/>
      <c r="AU101" s="108"/>
      <c r="AV101" s="108"/>
      <c r="AW101" s="1"/>
      <c r="AX101" s="75"/>
      <c r="AY101" s="76"/>
      <c r="AZ101" s="76"/>
      <c r="BA101" s="76"/>
      <c r="BB101" s="77"/>
      <c r="BC101" s="108"/>
      <c r="BD101" s="108"/>
      <c r="BE101" s="108"/>
      <c r="BF101" s="108"/>
      <c r="BG101" s="108"/>
      <c r="BH101" s="108"/>
      <c r="BI101" s="108"/>
      <c r="BJ101" s="108"/>
      <c r="BK101" s="108"/>
      <c r="BL101" s="108"/>
    </row>
    <row r="102" spans="1:64" ht="25.5">
      <c r="A102" s="31"/>
      <c r="B102" s="109" t="s">
        <v>64</v>
      </c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110"/>
      <c r="AK102" s="110"/>
      <c r="AL102" s="111"/>
      <c r="AM102" s="115">
        <f>SUM(AM8:AV99)</f>
        <v>0</v>
      </c>
      <c r="AN102" s="116"/>
      <c r="AO102" s="116"/>
      <c r="AP102" s="116"/>
      <c r="AQ102" s="116"/>
      <c r="AR102" s="116"/>
      <c r="AS102" s="116"/>
      <c r="AT102" s="116"/>
      <c r="AU102" s="116"/>
      <c r="AV102" s="117"/>
      <c r="AW102" s="31"/>
      <c r="AX102" s="109" t="s">
        <v>63</v>
      </c>
      <c r="AY102" s="110"/>
      <c r="AZ102" s="110"/>
      <c r="BA102" s="110"/>
      <c r="BB102" s="111"/>
      <c r="BC102" s="115">
        <f>SUM(BC8:BL99)</f>
        <v>0</v>
      </c>
      <c r="BD102" s="116"/>
      <c r="BE102" s="116"/>
      <c r="BF102" s="116"/>
      <c r="BG102" s="116"/>
      <c r="BH102" s="116"/>
      <c r="BI102" s="116"/>
      <c r="BJ102" s="116"/>
      <c r="BK102" s="116"/>
      <c r="BL102" s="117"/>
    </row>
    <row r="103" spans="1:64" ht="25.5">
      <c r="A103" s="31"/>
      <c r="B103" s="112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4"/>
      <c r="AM103" s="118"/>
      <c r="AN103" s="119"/>
      <c r="AO103" s="119"/>
      <c r="AP103" s="119"/>
      <c r="AQ103" s="119"/>
      <c r="AR103" s="119"/>
      <c r="AS103" s="119"/>
      <c r="AT103" s="119"/>
      <c r="AU103" s="119"/>
      <c r="AV103" s="120"/>
      <c r="AW103" s="31"/>
      <c r="AX103" s="112"/>
      <c r="AY103" s="113"/>
      <c r="AZ103" s="113"/>
      <c r="BA103" s="113"/>
      <c r="BB103" s="114"/>
      <c r="BC103" s="118"/>
      <c r="BD103" s="119"/>
      <c r="BE103" s="119"/>
      <c r="BF103" s="119"/>
      <c r="BG103" s="119"/>
      <c r="BH103" s="119"/>
      <c r="BI103" s="119"/>
      <c r="BJ103" s="119"/>
      <c r="BK103" s="119"/>
      <c r="BL103" s="120"/>
    </row>
    <row r="104" spans="1:64" ht="23.25">
      <c r="A104" s="1"/>
      <c r="B104" s="69"/>
      <c r="C104" s="70"/>
      <c r="D104" s="71"/>
      <c r="E104" s="133" t="s">
        <v>62</v>
      </c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5"/>
      <c r="Z104" s="75"/>
      <c r="AA104" s="76"/>
      <c r="AB104" s="76"/>
      <c r="AC104" s="77"/>
      <c r="AD104" s="78"/>
      <c r="AE104" s="79"/>
      <c r="AF104" s="79"/>
      <c r="AG104" s="80"/>
      <c r="AH104" s="124"/>
      <c r="AI104" s="125"/>
      <c r="AJ104" s="125"/>
      <c r="AK104" s="125"/>
      <c r="AL104" s="126"/>
      <c r="AM104" s="108"/>
      <c r="AN104" s="108"/>
      <c r="AO104" s="108"/>
      <c r="AP104" s="108"/>
      <c r="AQ104" s="108"/>
      <c r="AR104" s="108"/>
      <c r="AS104" s="108"/>
      <c r="AT104" s="108"/>
      <c r="AU104" s="108"/>
      <c r="AV104" s="108"/>
      <c r="AW104" s="1"/>
      <c r="AX104" s="75"/>
      <c r="AY104" s="76"/>
      <c r="AZ104" s="76"/>
      <c r="BA104" s="76"/>
      <c r="BB104" s="77"/>
      <c r="BC104" s="108"/>
      <c r="BD104" s="108"/>
      <c r="BE104" s="108"/>
      <c r="BF104" s="108"/>
      <c r="BG104" s="108"/>
      <c r="BH104" s="108"/>
      <c r="BI104" s="108"/>
      <c r="BJ104" s="108"/>
      <c r="BK104" s="108"/>
      <c r="BL104" s="108"/>
    </row>
    <row r="105" spans="1:64" ht="23.25">
      <c r="A105" s="1"/>
      <c r="B105" s="69" t="s">
        <v>61</v>
      </c>
      <c r="C105" s="70"/>
      <c r="D105" s="71"/>
      <c r="E105" s="72" t="s">
        <v>60</v>
      </c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4"/>
      <c r="Z105" s="75" t="s">
        <v>57</v>
      </c>
      <c r="AA105" s="76" t="s">
        <v>57</v>
      </c>
      <c r="AB105" s="76" t="s">
        <v>57</v>
      </c>
      <c r="AC105" s="77" t="s">
        <v>57</v>
      </c>
      <c r="AD105" s="78"/>
      <c r="AE105" s="79"/>
      <c r="AF105" s="79"/>
      <c r="AG105" s="80"/>
      <c r="AH105" s="81"/>
      <c r="AI105" s="82"/>
      <c r="AJ105" s="82"/>
      <c r="AK105" s="82"/>
      <c r="AL105" s="83"/>
      <c r="AM105" s="108"/>
      <c r="AN105" s="108"/>
      <c r="AO105" s="108"/>
      <c r="AP105" s="108"/>
      <c r="AQ105" s="108"/>
      <c r="AR105" s="108"/>
      <c r="AS105" s="108"/>
      <c r="AT105" s="108"/>
      <c r="AU105" s="108"/>
      <c r="AV105" s="108"/>
      <c r="AW105" s="1"/>
      <c r="AX105" s="81"/>
      <c r="AY105" s="82"/>
      <c r="AZ105" s="82"/>
      <c r="BA105" s="82"/>
      <c r="BB105" s="83"/>
      <c r="BC105" s="127"/>
      <c r="BD105" s="128"/>
      <c r="BE105" s="128"/>
      <c r="BF105" s="128"/>
      <c r="BG105" s="128"/>
      <c r="BH105" s="128"/>
      <c r="BI105" s="128"/>
      <c r="BJ105" s="128"/>
      <c r="BK105" s="128"/>
      <c r="BL105" s="129"/>
    </row>
    <row r="106" spans="1:64" ht="23.25">
      <c r="A106" s="1"/>
      <c r="B106" s="69" t="s">
        <v>59</v>
      </c>
      <c r="C106" s="70"/>
      <c r="D106" s="71"/>
      <c r="E106" s="72" t="s">
        <v>58</v>
      </c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4"/>
      <c r="Z106" s="75" t="s">
        <v>57</v>
      </c>
      <c r="AA106" s="76" t="s">
        <v>57</v>
      </c>
      <c r="AB106" s="76" t="s">
        <v>57</v>
      </c>
      <c r="AC106" s="77" t="s">
        <v>57</v>
      </c>
      <c r="AD106" s="78"/>
      <c r="AE106" s="79"/>
      <c r="AF106" s="79"/>
      <c r="AG106" s="80"/>
      <c r="AH106" s="81"/>
      <c r="AI106" s="82"/>
      <c r="AJ106" s="82"/>
      <c r="AK106" s="82"/>
      <c r="AL106" s="83"/>
      <c r="AM106" s="108"/>
      <c r="AN106" s="108"/>
      <c r="AO106" s="108"/>
      <c r="AP106" s="108"/>
      <c r="AQ106" s="108"/>
      <c r="AR106" s="108"/>
      <c r="AS106" s="108"/>
      <c r="AT106" s="108"/>
      <c r="AU106" s="108"/>
      <c r="AV106" s="108"/>
      <c r="AW106" s="1"/>
      <c r="AX106" s="81"/>
      <c r="AY106" s="82"/>
      <c r="AZ106" s="82"/>
      <c r="BA106" s="82"/>
      <c r="BB106" s="83"/>
      <c r="BC106" s="130"/>
      <c r="BD106" s="131"/>
      <c r="BE106" s="131"/>
      <c r="BF106" s="131"/>
      <c r="BG106" s="131"/>
      <c r="BH106" s="131"/>
      <c r="BI106" s="131"/>
      <c r="BJ106" s="131"/>
      <c r="BK106" s="131"/>
      <c r="BL106" s="132"/>
    </row>
    <row r="107" spans="1:64" ht="26.25">
      <c r="A107" s="31"/>
      <c r="B107" s="146"/>
      <c r="C107" s="146"/>
      <c r="D107" s="146"/>
      <c r="E107" s="147"/>
      <c r="F107" s="147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7"/>
      <c r="R107" s="147"/>
      <c r="S107" s="147"/>
      <c r="T107" s="147"/>
      <c r="U107" s="147"/>
      <c r="V107" s="147"/>
      <c r="W107" s="147"/>
      <c r="X107" s="147"/>
      <c r="Y107" s="147"/>
      <c r="Z107" s="101" t="s">
        <v>56</v>
      </c>
      <c r="AA107" s="102"/>
      <c r="AB107" s="102"/>
      <c r="AC107" s="102"/>
      <c r="AD107" s="102"/>
      <c r="AE107" s="102"/>
      <c r="AF107" s="102"/>
      <c r="AG107" s="103"/>
      <c r="AH107" s="148">
        <f>AH100+AH105+AH106</f>
        <v>0</v>
      </c>
      <c r="AI107" s="148"/>
      <c r="AJ107" s="148"/>
      <c r="AK107" s="148"/>
      <c r="AL107" s="148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31"/>
      <c r="AX107" s="148">
        <f>AX100+AX105+AX106</f>
        <v>0</v>
      </c>
      <c r="AY107" s="148"/>
      <c r="AZ107" s="148"/>
      <c r="BA107" s="148"/>
      <c r="BB107" s="148"/>
      <c r="BC107" s="107"/>
      <c r="BD107" s="107"/>
      <c r="BE107" s="107"/>
      <c r="BF107" s="107"/>
      <c r="BG107" s="107"/>
      <c r="BH107" s="107"/>
      <c r="BI107" s="107"/>
      <c r="BJ107" s="107"/>
      <c r="BK107" s="107"/>
      <c r="BL107" s="107"/>
    </row>
    <row r="108" spans="1:64" ht="18">
      <c r="A108" s="38" t="s">
        <v>13</v>
      </c>
      <c r="B108" s="136" t="s">
        <v>55</v>
      </c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  <c r="AJ108" s="136"/>
      <c r="AK108" s="136"/>
      <c r="AL108" s="136"/>
      <c r="AM108" s="136"/>
      <c r="AN108" s="136"/>
      <c r="AO108" s="136"/>
      <c r="AP108" s="136"/>
      <c r="AQ108" s="136"/>
      <c r="AR108" s="136"/>
      <c r="AS108" s="136"/>
      <c r="AT108" s="136"/>
      <c r="AU108" s="136"/>
      <c r="AV108" s="136"/>
      <c r="AW108" s="136"/>
      <c r="AX108" s="136"/>
      <c r="AY108" s="136"/>
      <c r="AZ108" s="136"/>
      <c r="BA108" s="136"/>
      <c r="BB108" s="136"/>
      <c r="BC108" s="136"/>
      <c r="BD108" s="136"/>
      <c r="BE108" s="136"/>
      <c r="BF108" s="136"/>
      <c r="BG108" s="136"/>
      <c r="BH108" s="136"/>
      <c r="BI108" s="136"/>
      <c r="BJ108" s="136"/>
      <c r="BK108" s="136"/>
      <c r="BL108" s="136"/>
    </row>
    <row r="109" spans="1:64" ht="18">
      <c r="A109" s="22"/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  <c r="AJ109" s="136"/>
      <c r="AK109" s="136"/>
      <c r="AL109" s="136"/>
      <c r="AM109" s="136"/>
      <c r="AN109" s="136"/>
      <c r="AO109" s="136"/>
      <c r="AP109" s="136"/>
      <c r="AQ109" s="136"/>
      <c r="AR109" s="136"/>
      <c r="AS109" s="136"/>
      <c r="AT109" s="136"/>
      <c r="AU109" s="136"/>
      <c r="AV109" s="136"/>
      <c r="AW109" s="136"/>
      <c r="AX109" s="136"/>
      <c r="AY109" s="136"/>
      <c r="AZ109" s="136"/>
      <c r="BA109" s="136"/>
      <c r="BB109" s="136"/>
      <c r="BC109" s="136"/>
      <c r="BD109" s="136"/>
      <c r="BE109" s="136"/>
      <c r="BF109" s="136"/>
      <c r="BG109" s="136"/>
      <c r="BH109" s="136"/>
      <c r="BI109" s="136"/>
      <c r="BJ109" s="136"/>
      <c r="BK109" s="136"/>
      <c r="BL109" s="136"/>
    </row>
    <row r="110" spans="1:64" ht="23.25">
      <c r="A110" s="22"/>
      <c r="B110" s="37" t="s">
        <v>54</v>
      </c>
      <c r="C110" s="30"/>
      <c r="D110" s="30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6"/>
      <c r="AA110" s="26"/>
      <c r="AB110" s="26"/>
      <c r="AC110" s="26"/>
      <c r="AD110" s="28"/>
      <c r="AE110" s="28"/>
      <c r="AF110" s="28"/>
      <c r="AG110" s="28"/>
      <c r="AH110" s="27"/>
      <c r="AI110" s="27"/>
      <c r="AJ110" s="27"/>
      <c r="AK110" s="27"/>
      <c r="AL110" s="27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2"/>
      <c r="AX110" s="26"/>
      <c r="AY110" s="26"/>
      <c r="AZ110" s="26"/>
      <c r="BA110" s="26"/>
      <c r="BB110" s="26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</row>
    <row r="111" spans="1:64" ht="23.25">
      <c r="A111" s="22"/>
      <c r="B111" s="36"/>
      <c r="C111" s="30"/>
      <c r="D111" s="30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6"/>
      <c r="AA111" s="26"/>
      <c r="AB111" s="26"/>
      <c r="AC111" s="26"/>
      <c r="AD111" s="28"/>
      <c r="AE111" s="28"/>
      <c r="AF111" s="28"/>
      <c r="AG111" s="28"/>
      <c r="AH111" s="27"/>
      <c r="AI111" s="27"/>
      <c r="AJ111" s="27"/>
      <c r="AK111" s="27"/>
      <c r="AL111" s="27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2"/>
      <c r="AX111" s="26"/>
      <c r="AY111" s="26"/>
      <c r="AZ111" s="26"/>
      <c r="BA111" s="26"/>
      <c r="BB111" s="26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</row>
    <row r="112" spans="1:64" ht="23.25">
      <c r="A112" s="35"/>
      <c r="B112" s="34" t="s">
        <v>272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</row>
    <row r="113" spans="1:64" ht="23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33"/>
      <c r="AI113" s="33"/>
      <c r="AJ113" s="33"/>
      <c r="AK113" s="33"/>
      <c r="AL113" s="3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1"/>
      <c r="AX113" s="24"/>
      <c r="AY113" s="24"/>
      <c r="AZ113" s="24"/>
      <c r="BA113" s="24"/>
      <c r="BB113" s="24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</row>
    <row r="114" spans="1:64" ht="18.75">
      <c r="A114" s="1"/>
      <c r="B114" s="67"/>
      <c r="C114" s="67"/>
      <c r="D114" s="67"/>
      <c r="E114" s="137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9"/>
      <c r="V114" s="127"/>
      <c r="W114" s="128"/>
      <c r="X114" s="128"/>
      <c r="Y114" s="129"/>
      <c r="Z114" s="137"/>
      <c r="AA114" s="138"/>
      <c r="AB114" s="138"/>
      <c r="AC114" s="138"/>
      <c r="AD114" s="138"/>
      <c r="AE114" s="138"/>
      <c r="AF114" s="138"/>
      <c r="AG114" s="138"/>
      <c r="AH114" s="137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9"/>
      <c r="AW114" s="32"/>
      <c r="AX114" s="137" t="s">
        <v>52</v>
      </c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  <c r="BI114" s="138"/>
      <c r="BJ114" s="138"/>
      <c r="BK114" s="138"/>
      <c r="BL114" s="139"/>
    </row>
    <row r="115" spans="1:64" ht="18.75">
      <c r="A115" s="1"/>
      <c r="B115" s="67"/>
      <c r="C115" s="67"/>
      <c r="D115" s="67"/>
      <c r="E115" s="140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2"/>
      <c r="V115" s="143"/>
      <c r="W115" s="144"/>
      <c r="X115" s="144"/>
      <c r="Y115" s="145"/>
      <c r="Z115" s="140"/>
      <c r="AA115" s="141"/>
      <c r="AB115" s="141"/>
      <c r="AC115" s="141"/>
      <c r="AD115" s="141"/>
      <c r="AE115" s="141"/>
      <c r="AF115" s="141"/>
      <c r="AG115" s="141"/>
      <c r="AH115" s="140"/>
      <c r="AI115" s="141"/>
      <c r="AJ115" s="141"/>
      <c r="AK115" s="141"/>
      <c r="AL115" s="141"/>
      <c r="AM115" s="141"/>
      <c r="AN115" s="141"/>
      <c r="AO115" s="141"/>
      <c r="AP115" s="141"/>
      <c r="AQ115" s="141"/>
      <c r="AR115" s="141"/>
      <c r="AS115" s="141"/>
      <c r="AT115" s="141"/>
      <c r="AU115" s="141"/>
      <c r="AV115" s="142"/>
      <c r="AW115" s="32"/>
      <c r="AX115" s="140"/>
      <c r="AY115" s="141"/>
      <c r="AZ115" s="141"/>
      <c r="BA115" s="141"/>
      <c r="BB115" s="141"/>
      <c r="BC115" s="141"/>
      <c r="BD115" s="141"/>
      <c r="BE115" s="141"/>
      <c r="BF115" s="141"/>
      <c r="BG115" s="141"/>
      <c r="BH115" s="141"/>
      <c r="BI115" s="141"/>
      <c r="BJ115" s="141"/>
      <c r="BK115" s="141"/>
      <c r="BL115" s="142"/>
    </row>
    <row r="116" spans="1:64" ht="26.25">
      <c r="A116" s="31"/>
      <c r="B116" s="149"/>
      <c r="C116" s="150"/>
      <c r="D116" s="151"/>
      <c r="E116" s="152"/>
      <c r="F116" s="153"/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4"/>
      <c r="V116" s="155"/>
      <c r="W116" s="156"/>
      <c r="X116" s="156"/>
      <c r="Y116" s="157"/>
      <c r="Z116" s="158"/>
      <c r="AA116" s="158"/>
      <c r="AB116" s="158"/>
      <c r="AC116" s="158"/>
      <c r="AD116" s="158"/>
      <c r="AE116" s="158"/>
      <c r="AF116" s="158"/>
      <c r="AG116" s="158"/>
      <c r="AH116" s="159"/>
      <c r="AI116" s="160"/>
      <c r="AJ116" s="160"/>
      <c r="AK116" s="160"/>
      <c r="AL116" s="160"/>
      <c r="AM116" s="160"/>
      <c r="AN116" s="160"/>
      <c r="AO116" s="160"/>
      <c r="AP116" s="160"/>
      <c r="AQ116" s="160"/>
      <c r="AR116" s="160"/>
      <c r="AS116" s="160"/>
      <c r="AT116" s="160"/>
      <c r="AU116" s="160"/>
      <c r="AV116" s="161"/>
      <c r="AW116" s="31"/>
      <c r="AX116" s="159" t="s">
        <v>51</v>
      </c>
      <c r="AY116" s="160"/>
      <c r="AZ116" s="160"/>
      <c r="BA116" s="160"/>
      <c r="BB116" s="161"/>
      <c r="BC116" s="148">
        <f>ROUNDUP(BC102-AM102,2)</f>
        <v>0</v>
      </c>
      <c r="BD116" s="148"/>
      <c r="BE116" s="148"/>
      <c r="BF116" s="148"/>
      <c r="BG116" s="148"/>
      <c r="BH116" s="148"/>
      <c r="BI116" s="148"/>
      <c r="BJ116" s="148"/>
      <c r="BK116" s="148"/>
      <c r="BL116" s="148"/>
    </row>
    <row r="117" spans="1:64" ht="26.25">
      <c r="A117" s="31"/>
      <c r="B117" s="149"/>
      <c r="C117" s="150"/>
      <c r="D117" s="151"/>
      <c r="E117" s="152"/>
      <c r="F117" s="153"/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  <c r="U117" s="154"/>
      <c r="V117" s="155"/>
      <c r="W117" s="156"/>
      <c r="X117" s="156"/>
      <c r="Y117" s="157"/>
      <c r="Z117" s="158"/>
      <c r="AA117" s="158"/>
      <c r="AB117" s="158"/>
      <c r="AC117" s="158"/>
      <c r="AD117" s="158"/>
      <c r="AE117" s="158"/>
      <c r="AF117" s="158"/>
      <c r="AG117" s="158"/>
      <c r="AH117" s="159"/>
      <c r="AI117" s="160"/>
      <c r="AJ117" s="160"/>
      <c r="AK117" s="160"/>
      <c r="AL117" s="160"/>
      <c r="AM117" s="160"/>
      <c r="AN117" s="160"/>
      <c r="AO117" s="160"/>
      <c r="AP117" s="160"/>
      <c r="AQ117" s="160"/>
      <c r="AR117" s="160"/>
      <c r="AS117" s="160"/>
      <c r="AT117" s="160"/>
      <c r="AU117" s="160"/>
      <c r="AV117" s="161"/>
      <c r="AW117" s="31"/>
      <c r="AX117" s="159" t="s">
        <v>50</v>
      </c>
      <c r="AY117" s="160"/>
      <c r="AZ117" s="160"/>
      <c r="BA117" s="160"/>
      <c r="BB117" s="161"/>
      <c r="BC117" s="162" t="str">
        <f>(IF(BC116=0,"0%",BC116/AM102))</f>
        <v>0%</v>
      </c>
      <c r="BD117" s="162"/>
      <c r="BE117" s="162"/>
      <c r="BF117" s="162"/>
      <c r="BG117" s="162"/>
      <c r="BH117" s="162"/>
      <c r="BI117" s="162"/>
      <c r="BJ117" s="162"/>
      <c r="BK117" s="162"/>
      <c r="BL117" s="162"/>
    </row>
  </sheetData>
  <sheetProtection selectLockedCells="1" selectUnlockedCells="1"/>
  <mergeCells count="818">
    <mergeCell ref="BC116:BL116"/>
    <mergeCell ref="B117:D117"/>
    <mergeCell ref="E117:U117"/>
    <mergeCell ref="V117:Y117"/>
    <mergeCell ref="Z117:AG117"/>
    <mergeCell ref="AH117:AV117"/>
    <mergeCell ref="AX117:BB117"/>
    <mergeCell ref="BC117:BL117"/>
    <mergeCell ref="B116:D116"/>
    <mergeCell ref="E116:U116"/>
    <mergeCell ref="V116:Y116"/>
    <mergeCell ref="Z116:AG116"/>
    <mergeCell ref="AH116:AV116"/>
    <mergeCell ref="AX116:BB116"/>
    <mergeCell ref="BC107:BL107"/>
    <mergeCell ref="B108:BL109"/>
    <mergeCell ref="B114:D115"/>
    <mergeCell ref="E114:U115"/>
    <mergeCell ref="V114:Y115"/>
    <mergeCell ref="Z114:AG115"/>
    <mergeCell ref="AH114:AV115"/>
    <mergeCell ref="AX114:BL115"/>
    <mergeCell ref="AX106:BB106"/>
    <mergeCell ref="B107:D107"/>
    <mergeCell ref="E107:Y107"/>
    <mergeCell ref="Z107:AG107"/>
    <mergeCell ref="AH107:AL107"/>
    <mergeCell ref="AM107:AV107"/>
    <mergeCell ref="AX107:BB107"/>
    <mergeCell ref="B106:D106"/>
    <mergeCell ref="E106:Y106"/>
    <mergeCell ref="Z106:AC106"/>
    <mergeCell ref="AD106:AG106"/>
    <mergeCell ref="AH106:AL106"/>
    <mergeCell ref="AM106:AV106"/>
    <mergeCell ref="AX104:BB104"/>
    <mergeCell ref="BC104:BL104"/>
    <mergeCell ref="B105:D105"/>
    <mergeCell ref="E105:Y105"/>
    <mergeCell ref="Z105:AC105"/>
    <mergeCell ref="AD105:AG105"/>
    <mergeCell ref="AH105:AL105"/>
    <mergeCell ref="AM105:AV105"/>
    <mergeCell ref="AX105:BB105"/>
    <mergeCell ref="BC105:BL106"/>
    <mergeCell ref="B104:D104"/>
    <mergeCell ref="E104:Y104"/>
    <mergeCell ref="Z104:AC104"/>
    <mergeCell ref="AD104:AG104"/>
    <mergeCell ref="AH104:AL104"/>
    <mergeCell ref="AM104:AV104"/>
    <mergeCell ref="AX101:BB101"/>
    <mergeCell ref="BC101:BL101"/>
    <mergeCell ref="B102:AL103"/>
    <mergeCell ref="AM102:AV103"/>
    <mergeCell ref="AX102:BB103"/>
    <mergeCell ref="BC102:BL103"/>
    <mergeCell ref="B101:D101"/>
    <mergeCell ref="E101:Y101"/>
    <mergeCell ref="Z101:AC101"/>
    <mergeCell ref="AD101:AG101"/>
    <mergeCell ref="AH101:AL101"/>
    <mergeCell ref="AM101:AV101"/>
    <mergeCell ref="AX99:BB99"/>
    <mergeCell ref="BC99:BL99"/>
    <mergeCell ref="B100:D100"/>
    <mergeCell ref="E100:Y100"/>
    <mergeCell ref="Z100:AG100"/>
    <mergeCell ref="AH100:AL100"/>
    <mergeCell ref="AM100:AV100"/>
    <mergeCell ref="AX100:BB100"/>
    <mergeCell ref="BC100:BL100"/>
    <mergeCell ref="B99:D99"/>
    <mergeCell ref="E99:Y99"/>
    <mergeCell ref="Z99:AC99"/>
    <mergeCell ref="AD99:AG99"/>
    <mergeCell ref="AH99:AL99"/>
    <mergeCell ref="AM99:AV99"/>
    <mergeCell ref="AX97:BB97"/>
    <mergeCell ref="BC97:BL97"/>
    <mergeCell ref="B98:D98"/>
    <mergeCell ref="E98:Y98"/>
    <mergeCell ref="Z98:AC98"/>
    <mergeCell ref="AD98:AG98"/>
    <mergeCell ref="AH98:AL98"/>
    <mergeCell ref="AM98:AV98"/>
    <mergeCell ref="AX98:BB98"/>
    <mergeCell ref="BC98:BL98"/>
    <mergeCell ref="B97:D97"/>
    <mergeCell ref="E97:Y97"/>
    <mergeCell ref="Z97:AC97"/>
    <mergeCell ref="AD97:AG97"/>
    <mergeCell ref="AH97:AL97"/>
    <mergeCell ref="AM97:AV97"/>
    <mergeCell ref="AX95:BB95"/>
    <mergeCell ref="BC95:BL95"/>
    <mergeCell ref="B96:D96"/>
    <mergeCell ref="E96:Y96"/>
    <mergeCell ref="Z96:AC96"/>
    <mergeCell ref="AD96:AG96"/>
    <mergeCell ref="AH96:AL96"/>
    <mergeCell ref="AM96:AV96"/>
    <mergeCell ref="AX96:BB96"/>
    <mergeCell ref="BC96:BL96"/>
    <mergeCell ref="B95:D95"/>
    <mergeCell ref="E95:Y95"/>
    <mergeCell ref="Z95:AC95"/>
    <mergeCell ref="AD95:AG95"/>
    <mergeCell ref="AH95:AL95"/>
    <mergeCell ref="AM95:AV95"/>
    <mergeCell ref="AX93:BB93"/>
    <mergeCell ref="BC93:BL93"/>
    <mergeCell ref="B94:D94"/>
    <mergeCell ref="E94:Y94"/>
    <mergeCell ref="Z94:AC94"/>
    <mergeCell ref="AD94:AG94"/>
    <mergeCell ref="AH94:AL94"/>
    <mergeCell ref="AM94:AV94"/>
    <mergeCell ref="AX94:BB94"/>
    <mergeCell ref="BC94:BL94"/>
    <mergeCell ref="B93:D93"/>
    <mergeCell ref="E93:Y93"/>
    <mergeCell ref="Z93:AC93"/>
    <mergeCell ref="AD93:AG93"/>
    <mergeCell ref="AH93:AL93"/>
    <mergeCell ref="AM93:AV93"/>
    <mergeCell ref="AX91:BB91"/>
    <mergeCell ref="BC91:BL91"/>
    <mergeCell ref="B92:D92"/>
    <mergeCell ref="E92:Y92"/>
    <mergeCell ref="Z92:AC92"/>
    <mergeCell ref="AD92:AG92"/>
    <mergeCell ref="AH92:AL92"/>
    <mergeCell ref="AM92:AV92"/>
    <mergeCell ref="AX92:BB92"/>
    <mergeCell ref="BC92:BL92"/>
    <mergeCell ref="B91:D91"/>
    <mergeCell ref="E91:Y91"/>
    <mergeCell ref="Z91:AC91"/>
    <mergeCell ref="AD91:AG91"/>
    <mergeCell ref="AH91:AL91"/>
    <mergeCell ref="AM91:AV91"/>
    <mergeCell ref="AX89:BB89"/>
    <mergeCell ref="BC89:BL89"/>
    <mergeCell ref="B90:D90"/>
    <mergeCell ref="E90:Y90"/>
    <mergeCell ref="Z90:AC90"/>
    <mergeCell ref="AD90:AG90"/>
    <mergeCell ref="AH90:AL90"/>
    <mergeCell ref="AM90:AV90"/>
    <mergeCell ref="AX90:BB90"/>
    <mergeCell ref="BC90:BL90"/>
    <mergeCell ref="B89:D89"/>
    <mergeCell ref="E89:Y89"/>
    <mergeCell ref="Z89:AC89"/>
    <mergeCell ref="AD89:AG89"/>
    <mergeCell ref="AH89:AL89"/>
    <mergeCell ref="AM89:AV89"/>
    <mergeCell ref="AX87:BB87"/>
    <mergeCell ref="BC87:BL87"/>
    <mergeCell ref="B88:D88"/>
    <mergeCell ref="E88:Y88"/>
    <mergeCell ref="Z88:AC88"/>
    <mergeCell ref="AD88:AG88"/>
    <mergeCell ref="AH88:AL88"/>
    <mergeCell ref="AM88:AV88"/>
    <mergeCell ref="AX88:BB88"/>
    <mergeCell ref="BC88:BL88"/>
    <mergeCell ref="B87:D87"/>
    <mergeCell ref="E87:Y87"/>
    <mergeCell ref="Z87:AC87"/>
    <mergeCell ref="AD87:AG87"/>
    <mergeCell ref="AH87:AL87"/>
    <mergeCell ref="AM87:AV87"/>
    <mergeCell ref="AX85:BB85"/>
    <mergeCell ref="BC85:BL85"/>
    <mergeCell ref="B86:D86"/>
    <mergeCell ref="E86:Y86"/>
    <mergeCell ref="Z86:AC86"/>
    <mergeCell ref="AD86:AG86"/>
    <mergeCell ref="AH86:AL86"/>
    <mergeCell ref="AM86:AV86"/>
    <mergeCell ref="AX86:BB86"/>
    <mergeCell ref="BC86:BL86"/>
    <mergeCell ref="B85:D85"/>
    <mergeCell ref="E85:Y85"/>
    <mergeCell ref="Z85:AC85"/>
    <mergeCell ref="AD85:AG85"/>
    <mergeCell ref="AH85:AL85"/>
    <mergeCell ref="AM85:AV85"/>
    <mergeCell ref="AX83:BB83"/>
    <mergeCell ref="BC83:BL83"/>
    <mergeCell ref="B84:D84"/>
    <mergeCell ref="E84:Y84"/>
    <mergeCell ref="Z84:AC84"/>
    <mergeCell ref="AD84:AG84"/>
    <mergeCell ref="AH84:AL84"/>
    <mergeCell ref="AM84:AV84"/>
    <mergeCell ref="AX84:BB84"/>
    <mergeCell ref="BC84:BL84"/>
    <mergeCell ref="B83:D83"/>
    <mergeCell ref="E83:Y83"/>
    <mergeCell ref="Z83:AC83"/>
    <mergeCell ref="AD83:AG83"/>
    <mergeCell ref="AH83:AL83"/>
    <mergeCell ref="AM83:AV83"/>
    <mergeCell ref="AX81:BB81"/>
    <mergeCell ref="BC81:BL81"/>
    <mergeCell ref="B82:D82"/>
    <mergeCell ref="E82:Y82"/>
    <mergeCell ref="Z82:AC82"/>
    <mergeCell ref="AD82:AG82"/>
    <mergeCell ref="AH82:AL82"/>
    <mergeCell ref="AM82:AV82"/>
    <mergeCell ref="AX82:BB82"/>
    <mergeCell ref="BC82:BL82"/>
    <mergeCell ref="B81:D81"/>
    <mergeCell ref="E81:Y81"/>
    <mergeCell ref="Z81:AC81"/>
    <mergeCell ref="AD81:AG81"/>
    <mergeCell ref="AH81:AL81"/>
    <mergeCell ref="AM81:AV81"/>
    <mergeCell ref="AX79:BB79"/>
    <mergeCell ref="BC79:BL79"/>
    <mergeCell ref="B80:D80"/>
    <mergeCell ref="E80:Y80"/>
    <mergeCell ref="Z80:AC80"/>
    <mergeCell ref="AD80:AG80"/>
    <mergeCell ref="AH80:AL80"/>
    <mergeCell ref="AM80:AV80"/>
    <mergeCell ref="AX80:BB80"/>
    <mergeCell ref="BC80:BL80"/>
    <mergeCell ref="B79:D79"/>
    <mergeCell ref="E79:Y79"/>
    <mergeCell ref="Z79:AC79"/>
    <mergeCell ref="AD79:AG79"/>
    <mergeCell ref="AH79:AL79"/>
    <mergeCell ref="AM79:AV79"/>
    <mergeCell ref="AX77:BB77"/>
    <mergeCell ref="BC77:BL77"/>
    <mergeCell ref="B78:D78"/>
    <mergeCell ref="E78:Y78"/>
    <mergeCell ref="Z78:AC78"/>
    <mergeCell ref="AD78:AG78"/>
    <mergeCell ref="AH78:AL78"/>
    <mergeCell ref="AM78:AV78"/>
    <mergeCell ref="AX78:BB78"/>
    <mergeCell ref="BC78:BL78"/>
    <mergeCell ref="B77:D77"/>
    <mergeCell ref="E77:Y77"/>
    <mergeCell ref="Z77:AC77"/>
    <mergeCell ref="AD77:AG77"/>
    <mergeCell ref="AH77:AL77"/>
    <mergeCell ref="AM77:AV77"/>
    <mergeCell ref="AX75:BB75"/>
    <mergeCell ref="BC75:BL75"/>
    <mergeCell ref="B76:D76"/>
    <mergeCell ref="E76:Y76"/>
    <mergeCell ref="Z76:AC76"/>
    <mergeCell ref="AD76:AG76"/>
    <mergeCell ref="AH76:AL76"/>
    <mergeCell ref="AM76:AV76"/>
    <mergeCell ref="AX76:BB76"/>
    <mergeCell ref="BC76:BL76"/>
    <mergeCell ref="B75:D75"/>
    <mergeCell ref="E75:Y75"/>
    <mergeCell ref="Z75:AC75"/>
    <mergeCell ref="AD75:AG75"/>
    <mergeCell ref="AH75:AL75"/>
    <mergeCell ref="AM75:AV75"/>
    <mergeCell ref="AX73:BB73"/>
    <mergeCell ref="BC73:BL73"/>
    <mergeCell ref="B74:D74"/>
    <mergeCell ref="E74:Y74"/>
    <mergeCell ref="Z74:AC74"/>
    <mergeCell ref="AD74:AG74"/>
    <mergeCell ref="AH74:AL74"/>
    <mergeCell ref="AM74:AV74"/>
    <mergeCell ref="AX74:BB74"/>
    <mergeCell ref="BC74:BL74"/>
    <mergeCell ref="B73:D73"/>
    <mergeCell ref="E73:Y73"/>
    <mergeCell ref="Z73:AC73"/>
    <mergeCell ref="AD73:AG73"/>
    <mergeCell ref="AH73:AL73"/>
    <mergeCell ref="AM73:AV73"/>
    <mergeCell ref="AX71:BB71"/>
    <mergeCell ref="BC71:BL71"/>
    <mergeCell ref="B72:D72"/>
    <mergeCell ref="E72:Y72"/>
    <mergeCell ref="Z72:AC72"/>
    <mergeCell ref="AD72:AG72"/>
    <mergeCell ref="AH72:AL72"/>
    <mergeCell ref="AM72:AV72"/>
    <mergeCell ref="AX72:BB72"/>
    <mergeCell ref="BC72:BL72"/>
    <mergeCell ref="B71:D71"/>
    <mergeCell ref="E71:Y71"/>
    <mergeCell ref="Z71:AC71"/>
    <mergeCell ref="AD71:AG71"/>
    <mergeCell ref="AH71:AL71"/>
    <mergeCell ref="AM71:AV71"/>
    <mergeCell ref="AX69:BB69"/>
    <mergeCell ref="BC69:BL69"/>
    <mergeCell ref="B70:D70"/>
    <mergeCell ref="E70:Y70"/>
    <mergeCell ref="Z70:AC70"/>
    <mergeCell ref="AD70:AG70"/>
    <mergeCell ref="AH70:AL70"/>
    <mergeCell ref="AM70:AV70"/>
    <mergeCell ref="AX70:BB70"/>
    <mergeCell ref="BC70:BL70"/>
    <mergeCell ref="B69:D69"/>
    <mergeCell ref="E69:Y69"/>
    <mergeCell ref="Z69:AC69"/>
    <mergeCell ref="AD69:AG69"/>
    <mergeCell ref="AH69:AL69"/>
    <mergeCell ref="AM69:AV69"/>
    <mergeCell ref="AX67:BB67"/>
    <mergeCell ref="BC67:BL67"/>
    <mergeCell ref="B68:D68"/>
    <mergeCell ref="E68:Y68"/>
    <mergeCell ref="Z68:AC68"/>
    <mergeCell ref="AD68:AG68"/>
    <mergeCell ref="AH68:AL68"/>
    <mergeCell ref="AM68:AV68"/>
    <mergeCell ref="AX68:BB68"/>
    <mergeCell ref="BC68:BL68"/>
    <mergeCell ref="B67:D67"/>
    <mergeCell ref="E67:Y67"/>
    <mergeCell ref="Z67:AC67"/>
    <mergeCell ref="AD67:AG67"/>
    <mergeCell ref="AH67:AL67"/>
    <mergeCell ref="AM67:AV67"/>
    <mergeCell ref="AX65:BB65"/>
    <mergeCell ref="BC65:BL65"/>
    <mergeCell ref="B66:D66"/>
    <mergeCell ref="E66:Y66"/>
    <mergeCell ref="Z66:AC66"/>
    <mergeCell ref="AD66:AG66"/>
    <mergeCell ref="AH66:AL66"/>
    <mergeCell ref="AM66:AV66"/>
    <mergeCell ref="AX66:BB66"/>
    <mergeCell ref="BC66:BL66"/>
    <mergeCell ref="B65:D65"/>
    <mergeCell ref="E65:Y65"/>
    <mergeCell ref="Z65:AC65"/>
    <mergeCell ref="AD65:AG65"/>
    <mergeCell ref="AH65:AL65"/>
    <mergeCell ref="AM65:AV65"/>
    <mergeCell ref="AX63:BB63"/>
    <mergeCell ref="BC63:BL63"/>
    <mergeCell ref="B64:D64"/>
    <mergeCell ref="E64:Y64"/>
    <mergeCell ref="Z64:AC64"/>
    <mergeCell ref="AD64:AG64"/>
    <mergeCell ref="AH64:AL64"/>
    <mergeCell ref="AM64:AV64"/>
    <mergeCell ref="AX64:BB64"/>
    <mergeCell ref="BC64:BL64"/>
    <mergeCell ref="B63:D63"/>
    <mergeCell ref="E63:Y63"/>
    <mergeCell ref="Z63:AC63"/>
    <mergeCell ref="AD63:AG63"/>
    <mergeCell ref="AH63:AL63"/>
    <mergeCell ref="AM63:AV63"/>
    <mergeCell ref="AX61:BB61"/>
    <mergeCell ref="BC61:BL61"/>
    <mergeCell ref="B62:D62"/>
    <mergeCell ref="E62:Y62"/>
    <mergeCell ref="Z62:AC62"/>
    <mergeCell ref="AD62:AG62"/>
    <mergeCell ref="AH62:AL62"/>
    <mergeCell ref="AM62:AV62"/>
    <mergeCell ref="AX62:BB62"/>
    <mergeCell ref="BC62:BL62"/>
    <mergeCell ref="B61:D61"/>
    <mergeCell ref="E61:Y61"/>
    <mergeCell ref="Z61:AC61"/>
    <mergeCell ref="AD61:AG61"/>
    <mergeCell ref="AH61:AL61"/>
    <mergeCell ref="AM61:AV61"/>
    <mergeCell ref="AX59:BB59"/>
    <mergeCell ref="BC59:BL59"/>
    <mergeCell ref="B60:D60"/>
    <mergeCell ref="E60:Y60"/>
    <mergeCell ref="Z60:AC60"/>
    <mergeCell ref="AD60:AG60"/>
    <mergeCell ref="AH60:AL60"/>
    <mergeCell ref="AM60:AV60"/>
    <mergeCell ref="AX60:BB60"/>
    <mergeCell ref="BC60:BL60"/>
    <mergeCell ref="B59:D59"/>
    <mergeCell ref="E59:Y59"/>
    <mergeCell ref="Z59:AC59"/>
    <mergeCell ref="AD59:AG59"/>
    <mergeCell ref="AH59:AL59"/>
    <mergeCell ref="AM59:AV59"/>
    <mergeCell ref="AX57:BB57"/>
    <mergeCell ref="BC57:BL57"/>
    <mergeCell ref="B58:D58"/>
    <mergeCell ref="E58:Y58"/>
    <mergeCell ref="Z58:AC58"/>
    <mergeCell ref="AD58:AG58"/>
    <mergeCell ref="AH58:AL58"/>
    <mergeCell ref="AM58:AV58"/>
    <mergeCell ref="AX58:BB58"/>
    <mergeCell ref="BC58:BL58"/>
    <mergeCell ref="B57:D57"/>
    <mergeCell ref="E57:Y57"/>
    <mergeCell ref="Z57:AC57"/>
    <mergeCell ref="AD57:AG57"/>
    <mergeCell ref="AH57:AL57"/>
    <mergeCell ref="AM57:AV57"/>
    <mergeCell ref="AX55:BB55"/>
    <mergeCell ref="BC55:BL55"/>
    <mergeCell ref="B56:D56"/>
    <mergeCell ref="E56:Y56"/>
    <mergeCell ref="Z56:AC56"/>
    <mergeCell ref="AD56:AG56"/>
    <mergeCell ref="AH56:AL56"/>
    <mergeCell ref="AM56:AV56"/>
    <mergeCell ref="AX56:BB56"/>
    <mergeCell ref="BC56:BL56"/>
    <mergeCell ref="B55:D55"/>
    <mergeCell ref="E55:Y55"/>
    <mergeCell ref="Z55:AC55"/>
    <mergeCell ref="AD55:AG55"/>
    <mergeCell ref="AH55:AL55"/>
    <mergeCell ref="AM55:AV55"/>
    <mergeCell ref="AX53:BB53"/>
    <mergeCell ref="BC53:BL53"/>
    <mergeCell ref="B54:D54"/>
    <mergeCell ref="E54:Y54"/>
    <mergeCell ref="Z54:AC54"/>
    <mergeCell ref="AD54:AG54"/>
    <mergeCell ref="AH54:AL54"/>
    <mergeCell ref="AM54:AV54"/>
    <mergeCell ref="AX54:BB54"/>
    <mergeCell ref="BC54:BL54"/>
    <mergeCell ref="B53:D53"/>
    <mergeCell ref="E53:Y53"/>
    <mergeCell ref="Z53:AC53"/>
    <mergeCell ref="AD53:AG53"/>
    <mergeCell ref="AH53:AL53"/>
    <mergeCell ref="AM53:AV53"/>
    <mergeCell ref="AX51:BB51"/>
    <mergeCell ref="BC51:BL51"/>
    <mergeCell ref="B52:D52"/>
    <mergeCell ref="E52:Y52"/>
    <mergeCell ref="Z52:AC52"/>
    <mergeCell ref="AD52:AG52"/>
    <mergeCell ref="AH52:AL52"/>
    <mergeCell ref="AM52:AV52"/>
    <mergeCell ref="AX52:BB52"/>
    <mergeCell ref="BC52:BL52"/>
    <mergeCell ref="B51:D51"/>
    <mergeCell ref="E51:Y51"/>
    <mergeCell ref="Z51:AC51"/>
    <mergeCell ref="AD51:AG51"/>
    <mergeCell ref="AH51:AL51"/>
    <mergeCell ref="AM51:AV51"/>
    <mergeCell ref="AX49:BB49"/>
    <mergeCell ref="BC49:BL49"/>
    <mergeCell ref="B50:D50"/>
    <mergeCell ref="E50:Y50"/>
    <mergeCell ref="Z50:AC50"/>
    <mergeCell ref="AD50:AG50"/>
    <mergeCell ref="AH50:AL50"/>
    <mergeCell ref="AM50:AV50"/>
    <mergeCell ref="AX50:BB50"/>
    <mergeCell ref="BC50:BL50"/>
    <mergeCell ref="B49:D49"/>
    <mergeCell ref="E49:Y49"/>
    <mergeCell ref="Z49:AC49"/>
    <mergeCell ref="AD49:AG49"/>
    <mergeCell ref="AH49:AL49"/>
    <mergeCell ref="AM49:AV49"/>
    <mergeCell ref="AX47:BB47"/>
    <mergeCell ref="BC47:BL47"/>
    <mergeCell ref="B48:D48"/>
    <mergeCell ref="E48:Y48"/>
    <mergeCell ref="Z48:AC48"/>
    <mergeCell ref="AD48:AG48"/>
    <mergeCell ref="AH48:AL48"/>
    <mergeCell ref="AM48:AV48"/>
    <mergeCell ref="AX48:BB48"/>
    <mergeCell ref="BC48:BL48"/>
    <mergeCell ref="B47:D47"/>
    <mergeCell ref="E47:Y47"/>
    <mergeCell ref="Z47:AC47"/>
    <mergeCell ref="AD47:AG47"/>
    <mergeCell ref="AH47:AL47"/>
    <mergeCell ref="AM47:AV47"/>
    <mergeCell ref="AX45:BB45"/>
    <mergeCell ref="BC45:BL45"/>
    <mergeCell ref="B46:D46"/>
    <mergeCell ref="E46:Y46"/>
    <mergeCell ref="Z46:AC46"/>
    <mergeCell ref="AD46:AG46"/>
    <mergeCell ref="AH46:AL46"/>
    <mergeCell ref="AM46:AV46"/>
    <mergeCell ref="AX46:BB46"/>
    <mergeCell ref="BC46:BL46"/>
    <mergeCell ref="B45:D45"/>
    <mergeCell ref="E45:Y45"/>
    <mergeCell ref="Z45:AC45"/>
    <mergeCell ref="AD45:AG45"/>
    <mergeCell ref="AH45:AL45"/>
    <mergeCell ref="AM45:AV45"/>
    <mergeCell ref="AX43:BB43"/>
    <mergeCell ref="BC43:BL43"/>
    <mergeCell ref="B44:D44"/>
    <mergeCell ref="E44:Y44"/>
    <mergeCell ref="Z44:AC44"/>
    <mergeCell ref="AD44:AG44"/>
    <mergeCell ref="AH44:AL44"/>
    <mergeCell ref="AM44:AV44"/>
    <mergeCell ref="AX44:BB44"/>
    <mergeCell ref="BC44:BL44"/>
    <mergeCell ref="B43:D43"/>
    <mergeCell ref="E43:Y43"/>
    <mergeCell ref="Z43:AC43"/>
    <mergeCell ref="AD43:AG43"/>
    <mergeCell ref="AH43:AL43"/>
    <mergeCell ref="AM43:AV43"/>
    <mergeCell ref="AX41:BB41"/>
    <mergeCell ref="BC41:BL41"/>
    <mergeCell ref="B42:D42"/>
    <mergeCell ref="E42:Y42"/>
    <mergeCell ref="Z42:AC42"/>
    <mergeCell ref="AD42:AG42"/>
    <mergeCell ref="AH42:AL42"/>
    <mergeCell ref="AM42:AV42"/>
    <mergeCell ref="AX42:BB42"/>
    <mergeCell ref="BC42:BL42"/>
    <mergeCell ref="B41:D41"/>
    <mergeCell ref="E41:Y41"/>
    <mergeCell ref="Z41:AC41"/>
    <mergeCell ref="AD41:AG41"/>
    <mergeCell ref="AH41:AL41"/>
    <mergeCell ref="AM41:AV41"/>
    <mergeCell ref="AX39:BB39"/>
    <mergeCell ref="BC39:BL39"/>
    <mergeCell ref="B40:D40"/>
    <mergeCell ref="E40:Y40"/>
    <mergeCell ref="Z40:AC40"/>
    <mergeCell ref="AD40:AG40"/>
    <mergeCell ref="AH40:AL40"/>
    <mergeCell ref="AM40:AV40"/>
    <mergeCell ref="AX40:BB40"/>
    <mergeCell ref="BC40:BL40"/>
    <mergeCell ref="B39:D39"/>
    <mergeCell ref="E39:Y39"/>
    <mergeCell ref="Z39:AC39"/>
    <mergeCell ref="AD39:AG39"/>
    <mergeCell ref="AH39:AL39"/>
    <mergeCell ref="AM39:AV39"/>
    <mergeCell ref="AX37:BB37"/>
    <mergeCell ref="BC37:BL37"/>
    <mergeCell ref="B38:D38"/>
    <mergeCell ref="E38:Y38"/>
    <mergeCell ref="Z38:AC38"/>
    <mergeCell ref="AD38:AG38"/>
    <mergeCell ref="AH38:AL38"/>
    <mergeCell ref="AM38:AV38"/>
    <mergeCell ref="AX38:BB38"/>
    <mergeCell ref="BC38:BL38"/>
    <mergeCell ref="B37:D37"/>
    <mergeCell ref="E37:Y37"/>
    <mergeCell ref="Z37:AC37"/>
    <mergeCell ref="AD37:AG37"/>
    <mergeCell ref="AH37:AL37"/>
    <mergeCell ref="AM37:AV37"/>
    <mergeCell ref="AX35:BB35"/>
    <mergeCell ref="BC35:BL35"/>
    <mergeCell ref="B36:D36"/>
    <mergeCell ref="E36:Y36"/>
    <mergeCell ref="Z36:AC36"/>
    <mergeCell ref="AD36:AG36"/>
    <mergeCell ref="AH36:AL36"/>
    <mergeCell ref="AM36:AV36"/>
    <mergeCell ref="AX36:BB36"/>
    <mergeCell ref="BC36:BL36"/>
    <mergeCell ref="B35:D35"/>
    <mergeCell ref="E35:Y35"/>
    <mergeCell ref="Z35:AC35"/>
    <mergeCell ref="AD35:AG35"/>
    <mergeCell ref="AH35:AL35"/>
    <mergeCell ref="AM35:AV35"/>
    <mergeCell ref="AX33:BB33"/>
    <mergeCell ref="BC33:BL33"/>
    <mergeCell ref="B34:D34"/>
    <mergeCell ref="E34:Y34"/>
    <mergeCell ref="Z34:AC34"/>
    <mergeCell ref="AD34:AG34"/>
    <mergeCell ref="AH34:AL34"/>
    <mergeCell ref="AM34:AV34"/>
    <mergeCell ref="AX34:BB34"/>
    <mergeCell ref="BC34:BL34"/>
    <mergeCell ref="B33:D33"/>
    <mergeCell ref="E33:Y33"/>
    <mergeCell ref="Z33:AC33"/>
    <mergeCell ref="AD33:AG33"/>
    <mergeCell ref="AH33:AL33"/>
    <mergeCell ref="AM33:AV33"/>
    <mergeCell ref="AX31:BB31"/>
    <mergeCell ref="BC31:BL31"/>
    <mergeCell ref="B32:D32"/>
    <mergeCell ref="E32:Y32"/>
    <mergeCell ref="Z32:AC32"/>
    <mergeCell ref="AD32:AG32"/>
    <mergeCell ref="AH32:AL32"/>
    <mergeCell ref="AM32:AV32"/>
    <mergeCell ref="AX32:BB32"/>
    <mergeCell ref="BC32:BL32"/>
    <mergeCell ref="B31:D31"/>
    <mergeCell ref="E31:Y31"/>
    <mergeCell ref="Z31:AC31"/>
    <mergeCell ref="AD31:AG31"/>
    <mergeCell ref="AH31:AL31"/>
    <mergeCell ref="AM31:AV31"/>
    <mergeCell ref="AX29:BB29"/>
    <mergeCell ref="BC29:BL29"/>
    <mergeCell ref="B30:D30"/>
    <mergeCell ref="E30:Y30"/>
    <mergeCell ref="Z30:AC30"/>
    <mergeCell ref="AD30:AG30"/>
    <mergeCell ref="AH30:AL30"/>
    <mergeCell ref="AM30:AV30"/>
    <mergeCell ref="AX30:BB30"/>
    <mergeCell ref="BC30:BL30"/>
    <mergeCell ref="B29:D29"/>
    <mergeCell ref="E29:Y29"/>
    <mergeCell ref="Z29:AC29"/>
    <mergeCell ref="AD29:AG29"/>
    <mergeCell ref="AH29:AL29"/>
    <mergeCell ref="AM29:AV29"/>
    <mergeCell ref="AX27:BB27"/>
    <mergeCell ref="BC27:BL27"/>
    <mergeCell ref="B28:D28"/>
    <mergeCell ref="E28:Y28"/>
    <mergeCell ref="Z28:AC28"/>
    <mergeCell ref="AD28:AG28"/>
    <mergeCell ref="AH28:AL28"/>
    <mergeCell ref="AM28:AV28"/>
    <mergeCell ref="AX28:BB28"/>
    <mergeCell ref="BC28:BL28"/>
    <mergeCell ref="B27:D27"/>
    <mergeCell ref="E27:Y27"/>
    <mergeCell ref="Z27:AC27"/>
    <mergeCell ref="AD27:AG27"/>
    <mergeCell ref="AH27:AL27"/>
    <mergeCell ref="AM27:AV27"/>
    <mergeCell ref="AX25:BB25"/>
    <mergeCell ref="BC25:BL25"/>
    <mergeCell ref="B26:D26"/>
    <mergeCell ref="E26:Y26"/>
    <mergeCell ref="Z26:AC26"/>
    <mergeCell ref="AD26:AG26"/>
    <mergeCell ref="AH26:AL26"/>
    <mergeCell ref="AM26:AV26"/>
    <mergeCell ref="AX26:BB26"/>
    <mergeCell ref="BC26:BL26"/>
    <mergeCell ref="B25:D25"/>
    <mergeCell ref="E25:Y25"/>
    <mergeCell ref="Z25:AC25"/>
    <mergeCell ref="AD25:AG25"/>
    <mergeCell ref="AH25:AL25"/>
    <mergeCell ref="AM25:AV25"/>
    <mergeCell ref="AX23:BB23"/>
    <mergeCell ref="BC23:BL23"/>
    <mergeCell ref="B24:D24"/>
    <mergeCell ref="E24:Y24"/>
    <mergeCell ref="Z24:AC24"/>
    <mergeCell ref="AD24:AG24"/>
    <mergeCell ref="AH24:AL24"/>
    <mergeCell ref="AM24:AV24"/>
    <mergeCell ref="AX24:BB24"/>
    <mergeCell ref="BC24:BL24"/>
    <mergeCell ref="B23:D23"/>
    <mergeCell ref="E23:Y23"/>
    <mergeCell ref="Z23:AC23"/>
    <mergeCell ref="AD23:AG23"/>
    <mergeCell ref="AH23:AL23"/>
    <mergeCell ref="AM23:AV23"/>
    <mergeCell ref="AX21:BB21"/>
    <mergeCell ref="BC21:BL21"/>
    <mergeCell ref="B22:D22"/>
    <mergeCell ref="E22:Y22"/>
    <mergeCell ref="Z22:AC22"/>
    <mergeCell ref="AD22:AG22"/>
    <mergeCell ref="AH22:AL22"/>
    <mergeCell ref="AM22:AV22"/>
    <mergeCell ref="AX22:BB22"/>
    <mergeCell ref="BC22:BL22"/>
    <mergeCell ref="B21:D21"/>
    <mergeCell ref="E21:Y21"/>
    <mergeCell ref="Z21:AC21"/>
    <mergeCell ref="AD21:AG21"/>
    <mergeCell ref="AH21:AL21"/>
    <mergeCell ref="AM21:AV21"/>
    <mergeCell ref="AX19:BB19"/>
    <mergeCell ref="BC19:BL19"/>
    <mergeCell ref="B20:D20"/>
    <mergeCell ref="E20:Y20"/>
    <mergeCell ref="Z20:AC20"/>
    <mergeCell ref="AD20:AG20"/>
    <mergeCell ref="AH20:AL20"/>
    <mergeCell ref="AM20:AV20"/>
    <mergeCell ref="AX20:BB20"/>
    <mergeCell ref="BC20:BL20"/>
    <mergeCell ref="B19:D19"/>
    <mergeCell ref="E19:Y19"/>
    <mergeCell ref="Z19:AC19"/>
    <mergeCell ref="AD19:AG19"/>
    <mergeCell ref="AH19:AL19"/>
    <mergeCell ref="AM19:AV19"/>
    <mergeCell ref="AX17:BB17"/>
    <mergeCell ref="BC17:BL17"/>
    <mergeCell ref="B18:D18"/>
    <mergeCell ref="E18:Y18"/>
    <mergeCell ref="Z18:AC18"/>
    <mergeCell ref="AD18:AG18"/>
    <mergeCell ref="AH18:AL18"/>
    <mergeCell ref="AM18:AV18"/>
    <mergeCell ref="AX18:BB18"/>
    <mergeCell ref="BC18:BL18"/>
    <mergeCell ref="B17:D17"/>
    <mergeCell ref="E17:Y17"/>
    <mergeCell ref="Z17:AC17"/>
    <mergeCell ref="AD17:AG17"/>
    <mergeCell ref="AH17:AL17"/>
    <mergeCell ref="AM17:AV17"/>
    <mergeCell ref="AX15:BB15"/>
    <mergeCell ref="BC15:BL15"/>
    <mergeCell ref="B16:D16"/>
    <mergeCell ref="E16:Y16"/>
    <mergeCell ref="Z16:AC16"/>
    <mergeCell ref="AD16:AG16"/>
    <mergeCell ref="AH16:AL16"/>
    <mergeCell ref="AM16:AV16"/>
    <mergeCell ref="AX16:BB16"/>
    <mergeCell ref="BC16:BL16"/>
    <mergeCell ref="B15:D15"/>
    <mergeCell ref="E15:Y15"/>
    <mergeCell ref="Z15:AC15"/>
    <mergeCell ref="AD15:AG15"/>
    <mergeCell ref="AH15:AL15"/>
    <mergeCell ref="AM15:AV15"/>
    <mergeCell ref="AX13:BB13"/>
    <mergeCell ref="BC13:BL13"/>
    <mergeCell ref="B14:D14"/>
    <mergeCell ref="E14:Y14"/>
    <mergeCell ref="Z14:AC14"/>
    <mergeCell ref="AD14:AG14"/>
    <mergeCell ref="AH14:AL14"/>
    <mergeCell ref="AM14:AV14"/>
    <mergeCell ref="AX14:BB14"/>
    <mergeCell ref="BC14:BL14"/>
    <mergeCell ref="B13:D13"/>
    <mergeCell ref="E13:Y13"/>
    <mergeCell ref="Z13:AC13"/>
    <mergeCell ref="AD13:AG13"/>
    <mergeCell ref="AH13:AL13"/>
    <mergeCell ref="AM13:AV13"/>
    <mergeCell ref="AX11:BB11"/>
    <mergeCell ref="BC11:BL11"/>
    <mergeCell ref="B12:D12"/>
    <mergeCell ref="E12:Y12"/>
    <mergeCell ref="Z12:AC12"/>
    <mergeCell ref="AD12:AG12"/>
    <mergeCell ref="AH12:AL12"/>
    <mergeCell ref="AM12:AV12"/>
    <mergeCell ref="AX12:BB12"/>
    <mergeCell ref="BC12:BL12"/>
    <mergeCell ref="B11:D11"/>
    <mergeCell ref="E11:Y11"/>
    <mergeCell ref="Z11:AC11"/>
    <mergeCell ref="AD11:AG11"/>
    <mergeCell ref="AH11:AL11"/>
    <mergeCell ref="AM11:AV11"/>
    <mergeCell ref="B10:D10"/>
    <mergeCell ref="E10:Y10"/>
    <mergeCell ref="Z10:AC10"/>
    <mergeCell ref="AD10:AG10"/>
    <mergeCell ref="AH10:AL10"/>
    <mergeCell ref="AM10:AV10"/>
    <mergeCell ref="AX10:BB10"/>
    <mergeCell ref="BC10:BL10"/>
    <mergeCell ref="B9:D9"/>
    <mergeCell ref="E9:Y9"/>
    <mergeCell ref="Z9:AC9"/>
    <mergeCell ref="AD9:AG9"/>
    <mergeCell ref="AH9:AL9"/>
    <mergeCell ref="AM9:AV9"/>
    <mergeCell ref="B8:D8"/>
    <mergeCell ref="E8:Y8"/>
    <mergeCell ref="Z8:AC8"/>
    <mergeCell ref="AD8:AG8"/>
    <mergeCell ref="AH8:AL8"/>
    <mergeCell ref="AM8:AV8"/>
    <mergeCell ref="AX8:BB8"/>
    <mergeCell ref="BC8:BL8"/>
    <mergeCell ref="AX9:BB9"/>
    <mergeCell ref="BC9:BL9"/>
    <mergeCell ref="A1:AV1"/>
    <mergeCell ref="AX1:BL1"/>
    <mergeCell ref="A2:AV2"/>
    <mergeCell ref="AX2:BL2"/>
    <mergeCell ref="B6:D7"/>
    <mergeCell ref="E6:Y7"/>
    <mergeCell ref="Z6:AC7"/>
    <mergeCell ref="AD6:AG7"/>
    <mergeCell ref="AH6:AL7"/>
    <mergeCell ref="AM6:AV7"/>
    <mergeCell ref="AX6:BB7"/>
    <mergeCell ref="BC6:BL7"/>
  </mergeCells>
  <conditionalFormatting sqref="AH116:AV117">
    <cfRule type="cellIs" dxfId="12" priority="1" stopIfTrue="1" operator="equal">
      <formula>"NO"</formula>
    </cfRule>
    <cfRule type="cellIs" dxfId="11" priority="2" stopIfTrue="1" operator="equal">
      <formula>"OK"</formula>
    </cfRule>
    <cfRule type="cellIs" dxfId="10" priority="3" stopIfTrue="1" operator="equal">
      <formula>"OK"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BL70"/>
  <sheetViews>
    <sheetView topLeftCell="A40" zoomScale="50" zoomScaleNormal="50" workbookViewId="0">
      <selection activeCell="AW57" sqref="AW57:BL62"/>
    </sheetView>
  </sheetViews>
  <sheetFormatPr defaultRowHeight="15"/>
  <cols>
    <col min="1" max="63" width="2.7109375" customWidth="1"/>
    <col min="64" max="64" width="9.5703125" customWidth="1"/>
  </cols>
  <sheetData>
    <row r="2" spans="1:64" ht="23.25">
      <c r="A2" s="18" t="s">
        <v>275</v>
      </c>
      <c r="B2" s="17"/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5"/>
      <c r="BE2" s="14"/>
      <c r="BF2" s="14"/>
      <c r="BG2" s="14"/>
      <c r="BH2" s="14"/>
      <c r="BI2" s="14"/>
      <c r="BJ2" s="14"/>
      <c r="BK2" s="14"/>
      <c r="BL2" s="14"/>
    </row>
    <row r="3" spans="1:64" ht="16.5">
      <c r="A3" s="8"/>
      <c r="B3" s="6"/>
      <c r="C3" s="6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4"/>
      <c r="BE3" s="3"/>
      <c r="BF3" s="3"/>
      <c r="BG3" s="3"/>
      <c r="BH3" s="3"/>
      <c r="BI3" s="3"/>
      <c r="BJ3" s="3"/>
      <c r="BK3" s="3"/>
      <c r="BL3" s="3"/>
    </row>
    <row r="4" spans="1:64">
      <c r="A4" s="172"/>
      <c r="B4" s="172"/>
      <c r="C4" s="173" t="s">
        <v>49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 t="s">
        <v>48</v>
      </c>
      <c r="AI4" s="173" t="s">
        <v>46</v>
      </c>
      <c r="AJ4" s="173" t="s">
        <v>46</v>
      </c>
      <c r="AK4" s="173" t="s">
        <v>46</v>
      </c>
      <c r="AL4" s="173" t="s">
        <v>46</v>
      </c>
      <c r="AM4" s="173" t="s">
        <v>46</v>
      </c>
      <c r="AN4" s="173" t="s">
        <v>46</v>
      </c>
      <c r="AO4" s="173" t="s">
        <v>46</v>
      </c>
      <c r="AP4" s="173" t="s">
        <v>46</v>
      </c>
      <c r="AQ4" s="173" t="s">
        <v>46</v>
      </c>
      <c r="AR4" s="173" t="s">
        <v>46</v>
      </c>
      <c r="AS4" s="173" t="s">
        <v>46</v>
      </c>
      <c r="AT4" s="173" t="s">
        <v>46</v>
      </c>
      <c r="AU4" s="173" t="s">
        <v>46</v>
      </c>
      <c r="AV4" s="173" t="s">
        <v>46</v>
      </c>
      <c r="AW4" s="173" t="s">
        <v>46</v>
      </c>
      <c r="AX4" s="173" t="s">
        <v>46</v>
      </c>
      <c r="AY4" s="173" t="s">
        <v>46</v>
      </c>
      <c r="AZ4" s="173" t="s">
        <v>47</v>
      </c>
      <c r="BA4" s="173"/>
      <c r="BB4" s="173"/>
      <c r="BC4" s="174" t="s">
        <v>36</v>
      </c>
      <c r="BD4" s="174"/>
      <c r="BE4" s="174"/>
      <c r="BF4" s="174"/>
      <c r="BG4" s="174"/>
      <c r="BH4" s="174"/>
      <c r="BI4" s="174"/>
      <c r="BJ4" s="174"/>
      <c r="BK4" s="174"/>
      <c r="BL4" s="174"/>
    </row>
    <row r="5" spans="1:64">
      <c r="A5" s="172"/>
      <c r="B5" s="172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4"/>
      <c r="BD5" s="174"/>
      <c r="BE5" s="174"/>
      <c r="BF5" s="174"/>
      <c r="BG5" s="174"/>
      <c r="BH5" s="174"/>
      <c r="BI5" s="174"/>
      <c r="BJ5" s="174"/>
      <c r="BK5" s="174"/>
      <c r="BL5" s="174"/>
    </row>
    <row r="6" spans="1:64">
      <c r="A6" s="172"/>
      <c r="B6" s="172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 t="s">
        <v>46</v>
      </c>
      <c r="AI6" s="173" t="s">
        <v>46</v>
      </c>
      <c r="AJ6" s="173" t="s">
        <v>46</v>
      </c>
      <c r="AK6" s="173" t="s">
        <v>46</v>
      </c>
      <c r="AL6" s="173" t="s">
        <v>46</v>
      </c>
      <c r="AM6" s="173" t="s">
        <v>46</v>
      </c>
      <c r="AN6" s="173" t="s">
        <v>46</v>
      </c>
      <c r="AO6" s="173" t="s">
        <v>46</v>
      </c>
      <c r="AP6" s="173" t="s">
        <v>46</v>
      </c>
      <c r="AQ6" s="173" t="s">
        <v>46</v>
      </c>
      <c r="AR6" s="173" t="s">
        <v>46</v>
      </c>
      <c r="AS6" s="173" t="s">
        <v>46</v>
      </c>
      <c r="AT6" s="173" t="s">
        <v>46</v>
      </c>
      <c r="AU6" s="173" t="s">
        <v>46</v>
      </c>
      <c r="AV6" s="173" t="s">
        <v>46</v>
      </c>
      <c r="AW6" s="173" t="s">
        <v>46</v>
      </c>
      <c r="AX6" s="173" t="s">
        <v>46</v>
      </c>
      <c r="AY6" s="173" t="s">
        <v>46</v>
      </c>
      <c r="AZ6" s="173"/>
      <c r="BA6" s="173"/>
      <c r="BB6" s="173"/>
      <c r="BC6" s="174"/>
      <c r="BD6" s="174"/>
      <c r="BE6" s="174"/>
      <c r="BF6" s="174"/>
      <c r="BG6" s="174"/>
      <c r="BH6" s="174"/>
      <c r="BI6" s="174"/>
      <c r="BJ6" s="174"/>
      <c r="BK6" s="174"/>
      <c r="BL6" s="174"/>
    </row>
    <row r="7" spans="1:64" ht="47.25" customHeight="1">
      <c r="A7" s="172"/>
      <c r="B7" s="172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 t="s">
        <v>46</v>
      </c>
      <c r="AI7" s="173" t="s">
        <v>46</v>
      </c>
      <c r="AJ7" s="173" t="s">
        <v>46</v>
      </c>
      <c r="AK7" s="173" t="s">
        <v>46</v>
      </c>
      <c r="AL7" s="173" t="s">
        <v>46</v>
      </c>
      <c r="AM7" s="173" t="s">
        <v>46</v>
      </c>
      <c r="AN7" s="173" t="s">
        <v>46</v>
      </c>
      <c r="AO7" s="173" t="s">
        <v>46</v>
      </c>
      <c r="AP7" s="173" t="s">
        <v>46</v>
      </c>
      <c r="AQ7" s="173" t="s">
        <v>46</v>
      </c>
      <c r="AR7" s="173" t="s">
        <v>46</v>
      </c>
      <c r="AS7" s="173" t="s">
        <v>46</v>
      </c>
      <c r="AT7" s="173" t="s">
        <v>46</v>
      </c>
      <c r="AU7" s="173" t="s">
        <v>46</v>
      </c>
      <c r="AV7" s="173" t="s">
        <v>46</v>
      </c>
      <c r="AW7" s="173" t="s">
        <v>46</v>
      </c>
      <c r="AX7" s="173" t="s">
        <v>46</v>
      </c>
      <c r="AY7" s="173" t="s">
        <v>46</v>
      </c>
      <c r="AZ7" s="173"/>
      <c r="BA7" s="173"/>
      <c r="BB7" s="173"/>
      <c r="BC7" s="174"/>
      <c r="BD7" s="174"/>
      <c r="BE7" s="174"/>
      <c r="BF7" s="174"/>
      <c r="BG7" s="174"/>
      <c r="BH7" s="174"/>
      <c r="BI7" s="174"/>
      <c r="BJ7" s="174"/>
      <c r="BK7" s="174"/>
      <c r="BL7" s="174"/>
    </row>
    <row r="8" spans="1:64">
      <c r="A8" s="163" t="s">
        <v>45</v>
      </c>
      <c r="B8" s="163"/>
      <c r="C8" s="175" t="s">
        <v>44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7">
        <v>30</v>
      </c>
      <c r="BA8" s="177">
        <v>30</v>
      </c>
      <c r="BB8" s="177">
        <v>30</v>
      </c>
      <c r="BC8" s="171">
        <f>AH8/AZ8</f>
        <v>0</v>
      </c>
      <c r="BD8" s="171"/>
      <c r="BE8" s="171"/>
      <c r="BF8" s="171"/>
      <c r="BG8" s="171"/>
      <c r="BH8" s="171"/>
      <c r="BI8" s="171"/>
      <c r="BJ8" s="171"/>
      <c r="BK8" s="171"/>
      <c r="BL8" s="171"/>
    </row>
    <row r="9" spans="1:64">
      <c r="A9" s="163"/>
      <c r="B9" s="163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7">
        <v>10</v>
      </c>
      <c r="BA9" s="177">
        <v>10</v>
      </c>
      <c r="BB9" s="177">
        <v>10</v>
      </c>
      <c r="BC9" s="171"/>
      <c r="BD9" s="171"/>
      <c r="BE9" s="171"/>
      <c r="BF9" s="171"/>
      <c r="BG9" s="171"/>
      <c r="BH9" s="171"/>
      <c r="BI9" s="171"/>
      <c r="BJ9" s="171"/>
      <c r="BK9" s="171"/>
      <c r="BL9" s="171"/>
    </row>
    <row r="10" spans="1:64">
      <c r="A10" s="163"/>
      <c r="B10" s="163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7">
        <v>30</v>
      </c>
      <c r="BA10" s="177">
        <v>30</v>
      </c>
      <c r="BB10" s="177">
        <v>30</v>
      </c>
      <c r="BC10" s="171"/>
      <c r="BD10" s="171"/>
      <c r="BE10" s="171"/>
      <c r="BF10" s="171"/>
      <c r="BG10" s="171"/>
      <c r="BH10" s="171"/>
      <c r="BI10" s="171"/>
      <c r="BJ10" s="171"/>
      <c r="BK10" s="171"/>
      <c r="BL10" s="171"/>
    </row>
    <row r="11" spans="1:64">
      <c r="A11" s="163" t="s">
        <v>43</v>
      </c>
      <c r="B11" s="163"/>
      <c r="C11" s="175" t="s">
        <v>42</v>
      </c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7">
        <v>10</v>
      </c>
      <c r="BA11" s="177">
        <v>10</v>
      </c>
      <c r="BB11" s="177">
        <v>10</v>
      </c>
      <c r="BC11" s="171">
        <f>AH11/AZ11</f>
        <v>0</v>
      </c>
      <c r="BD11" s="171"/>
      <c r="BE11" s="171"/>
      <c r="BF11" s="171"/>
      <c r="BG11" s="171"/>
      <c r="BH11" s="171"/>
      <c r="BI11" s="171"/>
      <c r="BJ11" s="171"/>
      <c r="BK11" s="171"/>
      <c r="BL11" s="171"/>
    </row>
    <row r="12" spans="1:64">
      <c r="A12" s="163"/>
      <c r="B12" s="163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  <c r="AZ12" s="177">
        <v>30</v>
      </c>
      <c r="BA12" s="177">
        <v>30</v>
      </c>
      <c r="BB12" s="177">
        <v>30</v>
      </c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</row>
    <row r="13" spans="1:64">
      <c r="A13" s="163"/>
      <c r="B13" s="163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7">
        <v>10</v>
      </c>
      <c r="BA13" s="177">
        <v>10</v>
      </c>
      <c r="BB13" s="177">
        <v>10</v>
      </c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</row>
    <row r="14" spans="1:64">
      <c r="A14" s="163" t="s">
        <v>41</v>
      </c>
      <c r="B14" s="163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5" t="s">
        <v>40</v>
      </c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71">
        <f>BC8+BC11</f>
        <v>0</v>
      </c>
      <c r="BD14" s="171"/>
      <c r="BE14" s="171"/>
      <c r="BF14" s="171"/>
      <c r="BG14" s="171"/>
      <c r="BH14" s="171"/>
      <c r="BI14" s="171"/>
      <c r="BJ14" s="171"/>
      <c r="BK14" s="171"/>
      <c r="BL14" s="171"/>
    </row>
    <row r="15" spans="1:64">
      <c r="A15" s="163"/>
      <c r="B15" s="163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7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</row>
    <row r="16" spans="1:64" ht="29.25" customHeight="1">
      <c r="A16" s="163"/>
      <c r="B16" s="163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9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70"/>
      <c r="BB16" s="170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</row>
    <row r="17" spans="1:64">
      <c r="A17" s="163" t="s">
        <v>39</v>
      </c>
      <c r="B17" s="163"/>
      <c r="C17" s="175" t="s">
        <v>267</v>
      </c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3" t="s">
        <v>38</v>
      </c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3"/>
      <c r="AW17" s="173"/>
      <c r="AX17" s="173"/>
      <c r="AY17" s="173"/>
      <c r="AZ17" s="173" t="s">
        <v>37</v>
      </c>
      <c r="BA17" s="173"/>
      <c r="BB17" s="173"/>
      <c r="BC17" s="174" t="s">
        <v>36</v>
      </c>
      <c r="BD17" s="174"/>
      <c r="BE17" s="174"/>
      <c r="BF17" s="174"/>
      <c r="BG17" s="174"/>
      <c r="BH17" s="174"/>
      <c r="BI17" s="174"/>
      <c r="BJ17" s="174"/>
      <c r="BK17" s="174"/>
      <c r="BL17" s="174"/>
    </row>
    <row r="18" spans="1:64">
      <c r="A18" s="163"/>
      <c r="B18" s="163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3"/>
      <c r="BA18" s="173"/>
      <c r="BB18" s="173"/>
      <c r="BC18" s="174"/>
      <c r="BD18" s="174"/>
      <c r="BE18" s="174"/>
      <c r="BF18" s="174"/>
      <c r="BG18" s="174"/>
      <c r="BH18" s="174"/>
      <c r="BI18" s="174"/>
      <c r="BJ18" s="174"/>
      <c r="BK18" s="174"/>
      <c r="BL18" s="174"/>
    </row>
    <row r="19" spans="1:64" ht="19.5" customHeight="1">
      <c r="A19" s="163"/>
      <c r="B19" s="163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4"/>
      <c r="BD19" s="174"/>
      <c r="BE19" s="174"/>
      <c r="BF19" s="174"/>
      <c r="BG19" s="174"/>
      <c r="BH19" s="174"/>
      <c r="BI19" s="174"/>
      <c r="BJ19" s="174"/>
      <c r="BK19" s="174"/>
      <c r="BL19" s="174"/>
    </row>
    <row r="20" spans="1:64">
      <c r="A20" s="163" t="s">
        <v>35</v>
      </c>
      <c r="B20" s="163"/>
      <c r="C20" s="175" t="s">
        <v>34</v>
      </c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9"/>
      <c r="BA20" s="179"/>
      <c r="BB20" s="179"/>
      <c r="BC20" s="180"/>
      <c r="BD20" s="180"/>
      <c r="BE20" s="180"/>
      <c r="BF20" s="180"/>
      <c r="BG20" s="180"/>
      <c r="BH20" s="180"/>
      <c r="BI20" s="180"/>
      <c r="BJ20" s="180"/>
      <c r="BK20" s="180"/>
      <c r="BL20" s="180"/>
    </row>
    <row r="21" spans="1:64">
      <c r="A21" s="163"/>
      <c r="B21" s="163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9"/>
      <c r="BA21" s="179"/>
      <c r="BB21" s="179"/>
      <c r="BC21" s="180"/>
      <c r="BD21" s="180"/>
      <c r="BE21" s="180"/>
      <c r="BF21" s="180"/>
      <c r="BG21" s="180"/>
      <c r="BH21" s="180"/>
      <c r="BI21" s="180"/>
      <c r="BJ21" s="180"/>
      <c r="BK21" s="180"/>
      <c r="BL21" s="180"/>
    </row>
    <row r="22" spans="1:64">
      <c r="A22" s="163"/>
      <c r="B22" s="163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179"/>
      <c r="BB22" s="179"/>
      <c r="BC22" s="180"/>
      <c r="BD22" s="180"/>
      <c r="BE22" s="180"/>
      <c r="BF22" s="180"/>
      <c r="BG22" s="180"/>
      <c r="BH22" s="180"/>
      <c r="BI22" s="180"/>
      <c r="BJ22" s="180"/>
      <c r="BK22" s="180"/>
      <c r="BL22" s="180"/>
    </row>
    <row r="23" spans="1:64">
      <c r="A23" s="163" t="s">
        <v>33</v>
      </c>
      <c r="B23" s="163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9"/>
      <c r="BA23" s="179"/>
      <c r="BB23" s="179"/>
      <c r="BC23" s="180"/>
      <c r="BD23" s="180"/>
      <c r="BE23" s="180"/>
      <c r="BF23" s="180"/>
      <c r="BG23" s="180"/>
      <c r="BH23" s="180"/>
      <c r="BI23" s="180"/>
      <c r="BJ23" s="180"/>
      <c r="BK23" s="180"/>
      <c r="BL23" s="180"/>
    </row>
    <row r="24" spans="1:64">
      <c r="A24" s="163"/>
      <c r="B24" s="163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  <c r="AW24" s="178"/>
      <c r="AX24" s="178"/>
      <c r="AY24" s="178"/>
      <c r="AZ24" s="179"/>
      <c r="BA24" s="179"/>
      <c r="BB24" s="179"/>
      <c r="BC24" s="180"/>
      <c r="BD24" s="180"/>
      <c r="BE24" s="180"/>
      <c r="BF24" s="180"/>
      <c r="BG24" s="180"/>
      <c r="BH24" s="180"/>
      <c r="BI24" s="180"/>
      <c r="BJ24" s="180"/>
      <c r="BK24" s="180"/>
      <c r="BL24" s="180"/>
    </row>
    <row r="25" spans="1:64">
      <c r="A25" s="163"/>
      <c r="B25" s="163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78"/>
      <c r="AT25" s="178"/>
      <c r="AU25" s="178"/>
      <c r="AV25" s="178"/>
      <c r="AW25" s="178"/>
      <c r="AX25" s="178"/>
      <c r="AY25" s="178"/>
      <c r="AZ25" s="179"/>
      <c r="BA25" s="179"/>
      <c r="BB25" s="179"/>
      <c r="BC25" s="180"/>
      <c r="BD25" s="180"/>
      <c r="BE25" s="180"/>
      <c r="BF25" s="180"/>
      <c r="BG25" s="180"/>
      <c r="BH25" s="180"/>
      <c r="BI25" s="180"/>
      <c r="BJ25" s="180"/>
      <c r="BK25" s="180"/>
      <c r="BL25" s="180"/>
    </row>
    <row r="26" spans="1:64">
      <c r="A26" s="163" t="s">
        <v>32</v>
      </c>
      <c r="B26" s="163"/>
      <c r="C26" s="165" t="s">
        <v>31</v>
      </c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181"/>
      <c r="BC26" s="184">
        <f>BC14+BC20+BF23</f>
        <v>0</v>
      </c>
      <c r="BD26" s="184"/>
      <c r="BE26" s="184"/>
      <c r="BF26" s="184"/>
      <c r="BG26" s="184"/>
      <c r="BH26" s="184"/>
      <c r="BI26" s="184"/>
      <c r="BJ26" s="184"/>
      <c r="BK26" s="184"/>
      <c r="BL26" s="184"/>
    </row>
    <row r="27" spans="1:64">
      <c r="A27" s="163"/>
      <c r="B27" s="163"/>
      <c r="C27" s="167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82"/>
      <c r="BC27" s="184"/>
      <c r="BD27" s="184"/>
      <c r="BE27" s="184"/>
      <c r="BF27" s="184"/>
      <c r="BG27" s="184"/>
      <c r="BH27" s="184"/>
      <c r="BI27" s="184"/>
      <c r="BJ27" s="184"/>
      <c r="BK27" s="184"/>
      <c r="BL27" s="184"/>
    </row>
    <row r="28" spans="1:64">
      <c r="A28" s="163"/>
      <c r="B28" s="163"/>
      <c r="C28" s="169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0"/>
      <c r="AX28" s="170"/>
      <c r="AY28" s="170"/>
      <c r="AZ28" s="170"/>
      <c r="BA28" s="170"/>
      <c r="BB28" s="183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</row>
    <row r="29" spans="1:64" ht="16.5">
      <c r="A29" s="8"/>
      <c r="B29" s="6"/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5"/>
      <c r="AV29" s="5"/>
      <c r="AW29" s="185"/>
      <c r="AX29" s="185"/>
      <c r="AY29" s="185"/>
      <c r="AZ29" s="185"/>
      <c r="BA29" s="5"/>
      <c r="BB29" s="5"/>
      <c r="BC29" s="5"/>
      <c r="BD29" s="4"/>
      <c r="BE29" s="3"/>
      <c r="BF29" s="3"/>
      <c r="BG29" s="3"/>
      <c r="BH29" s="3"/>
      <c r="BI29" s="3"/>
      <c r="BJ29" s="3"/>
      <c r="BK29" s="3"/>
      <c r="BL29" s="3"/>
    </row>
    <row r="30" spans="1:64" ht="16.5">
      <c r="A30" s="8"/>
      <c r="B30" s="6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5"/>
      <c r="P30" s="5"/>
      <c r="Q30" s="5"/>
      <c r="R30" s="5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5"/>
      <c r="AV30" s="5"/>
      <c r="AW30" s="12"/>
      <c r="AX30" s="12"/>
      <c r="AY30" s="12"/>
      <c r="AZ30" s="12"/>
      <c r="BA30" s="5"/>
      <c r="BB30" s="5"/>
      <c r="BC30" s="5"/>
      <c r="BD30" s="4"/>
      <c r="BE30" s="3"/>
      <c r="BF30" s="3"/>
      <c r="BG30" s="3"/>
      <c r="BH30" s="3"/>
      <c r="BI30" s="3"/>
      <c r="BJ30" s="3"/>
      <c r="BK30" s="3"/>
      <c r="BL30" s="3"/>
    </row>
    <row r="31" spans="1:64">
      <c r="A31" s="172"/>
      <c r="B31" s="172"/>
      <c r="C31" s="186" t="s">
        <v>30</v>
      </c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8"/>
      <c r="BC31" s="174" t="s">
        <v>29</v>
      </c>
      <c r="BD31" s="174"/>
      <c r="BE31" s="174"/>
      <c r="BF31" s="174"/>
      <c r="BG31" s="174"/>
      <c r="BH31" s="174"/>
      <c r="BI31" s="174"/>
      <c r="BJ31" s="174"/>
      <c r="BK31" s="174"/>
      <c r="BL31" s="174"/>
    </row>
    <row r="32" spans="1:64">
      <c r="A32" s="172"/>
      <c r="B32" s="172"/>
      <c r="C32" s="189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190"/>
      <c r="AT32" s="190"/>
      <c r="AU32" s="190"/>
      <c r="AV32" s="190"/>
      <c r="AW32" s="190"/>
      <c r="AX32" s="190"/>
      <c r="AY32" s="190"/>
      <c r="AZ32" s="190"/>
      <c r="BA32" s="190"/>
      <c r="BB32" s="191"/>
      <c r="BC32" s="174"/>
      <c r="BD32" s="174"/>
      <c r="BE32" s="174"/>
      <c r="BF32" s="174"/>
      <c r="BG32" s="174"/>
      <c r="BH32" s="174"/>
      <c r="BI32" s="174"/>
      <c r="BJ32" s="174"/>
      <c r="BK32" s="174"/>
      <c r="BL32" s="174"/>
    </row>
    <row r="33" spans="1:64">
      <c r="A33" s="172"/>
      <c r="B33" s="172"/>
      <c r="C33" s="192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193"/>
      <c r="AZ33" s="193"/>
      <c r="BA33" s="193"/>
      <c r="BB33" s="194"/>
      <c r="BC33" s="174"/>
      <c r="BD33" s="174"/>
      <c r="BE33" s="174"/>
      <c r="BF33" s="174"/>
      <c r="BG33" s="174"/>
      <c r="BH33" s="174"/>
      <c r="BI33" s="174"/>
      <c r="BJ33" s="174"/>
      <c r="BK33" s="174"/>
      <c r="BL33" s="174"/>
    </row>
    <row r="34" spans="1:64">
      <c r="A34" s="163" t="s">
        <v>28</v>
      </c>
      <c r="B34" s="163"/>
      <c r="C34" s="195" t="s">
        <v>27</v>
      </c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7"/>
      <c r="BC34" s="204">
        <f>'Produzione Standard'!BC102</f>
        <v>0</v>
      </c>
      <c r="BD34" s="205"/>
      <c r="BE34" s="205"/>
      <c r="BF34" s="205"/>
      <c r="BG34" s="205"/>
      <c r="BH34" s="205"/>
      <c r="BI34" s="205"/>
      <c r="BJ34" s="205"/>
      <c r="BK34" s="205"/>
      <c r="BL34" s="206"/>
    </row>
    <row r="35" spans="1:64">
      <c r="A35" s="163"/>
      <c r="B35" s="163"/>
      <c r="C35" s="198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199"/>
      <c r="AY35" s="199"/>
      <c r="AZ35" s="199"/>
      <c r="BA35" s="199"/>
      <c r="BB35" s="200"/>
      <c r="BC35" s="207"/>
      <c r="BD35" s="208"/>
      <c r="BE35" s="208"/>
      <c r="BF35" s="208"/>
      <c r="BG35" s="208"/>
      <c r="BH35" s="208"/>
      <c r="BI35" s="208"/>
      <c r="BJ35" s="208"/>
      <c r="BK35" s="208"/>
      <c r="BL35" s="209"/>
    </row>
    <row r="36" spans="1:64">
      <c r="A36" s="163"/>
      <c r="B36" s="163"/>
      <c r="C36" s="201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203"/>
      <c r="BC36" s="210"/>
      <c r="BD36" s="211"/>
      <c r="BE36" s="211"/>
      <c r="BF36" s="211"/>
      <c r="BG36" s="211"/>
      <c r="BH36" s="211"/>
      <c r="BI36" s="211"/>
      <c r="BJ36" s="211"/>
      <c r="BK36" s="211"/>
      <c r="BL36" s="212"/>
    </row>
    <row r="37" spans="1:64">
      <c r="A37" s="163" t="s">
        <v>26</v>
      </c>
      <c r="B37" s="163"/>
      <c r="C37" s="195" t="s">
        <v>25</v>
      </c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  <c r="BB37" s="197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</row>
    <row r="38" spans="1:64">
      <c r="A38" s="163"/>
      <c r="B38" s="163"/>
      <c r="C38" s="198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200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</row>
    <row r="39" spans="1:64">
      <c r="A39" s="163"/>
      <c r="B39" s="163"/>
      <c r="C39" s="201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</row>
    <row r="40" spans="1:64">
      <c r="A40" s="163" t="s">
        <v>24</v>
      </c>
      <c r="B40" s="163"/>
      <c r="C40" s="214" t="s">
        <v>21</v>
      </c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6"/>
      <c r="BC40" s="180"/>
      <c r="BD40" s="180"/>
      <c r="BE40" s="180"/>
      <c r="BF40" s="180"/>
      <c r="BG40" s="180"/>
      <c r="BH40" s="180"/>
      <c r="BI40" s="180"/>
      <c r="BJ40" s="180"/>
      <c r="BK40" s="180"/>
      <c r="BL40" s="180"/>
    </row>
    <row r="41" spans="1:64">
      <c r="A41" s="163"/>
      <c r="B41" s="163"/>
      <c r="C41" s="217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  <c r="AO41" s="218"/>
      <c r="AP41" s="218"/>
      <c r="AQ41" s="218"/>
      <c r="AR41" s="218"/>
      <c r="AS41" s="218"/>
      <c r="AT41" s="218"/>
      <c r="AU41" s="218"/>
      <c r="AV41" s="218"/>
      <c r="AW41" s="218"/>
      <c r="AX41" s="218"/>
      <c r="AY41" s="218"/>
      <c r="AZ41" s="218"/>
      <c r="BA41" s="218"/>
      <c r="BB41" s="219"/>
      <c r="BC41" s="180"/>
      <c r="BD41" s="180"/>
      <c r="BE41" s="180"/>
      <c r="BF41" s="180"/>
      <c r="BG41" s="180"/>
      <c r="BH41" s="180"/>
      <c r="BI41" s="180"/>
      <c r="BJ41" s="180"/>
      <c r="BK41" s="180"/>
      <c r="BL41" s="180"/>
    </row>
    <row r="42" spans="1:64">
      <c r="A42" s="163"/>
      <c r="B42" s="163"/>
      <c r="C42" s="220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1"/>
      <c r="AV42" s="221"/>
      <c r="AW42" s="221"/>
      <c r="AX42" s="221"/>
      <c r="AY42" s="221"/>
      <c r="AZ42" s="221"/>
      <c r="BA42" s="221"/>
      <c r="BB42" s="222"/>
      <c r="BC42" s="180"/>
      <c r="BD42" s="180"/>
      <c r="BE42" s="180"/>
      <c r="BF42" s="180"/>
      <c r="BG42" s="180"/>
      <c r="BH42" s="180"/>
      <c r="BI42" s="180"/>
      <c r="BJ42" s="180"/>
      <c r="BK42" s="180"/>
      <c r="BL42" s="180"/>
    </row>
    <row r="43" spans="1:64">
      <c r="A43" s="163" t="s">
        <v>23</v>
      </c>
      <c r="B43" s="163"/>
      <c r="C43" s="214" t="s">
        <v>21</v>
      </c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6"/>
      <c r="BC43" s="180"/>
      <c r="BD43" s="180"/>
      <c r="BE43" s="180"/>
      <c r="BF43" s="180"/>
      <c r="BG43" s="180"/>
      <c r="BH43" s="180"/>
      <c r="BI43" s="180"/>
      <c r="BJ43" s="180"/>
      <c r="BK43" s="180"/>
      <c r="BL43" s="180"/>
    </row>
    <row r="44" spans="1:64">
      <c r="A44" s="163"/>
      <c r="B44" s="163"/>
      <c r="C44" s="217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9"/>
      <c r="BC44" s="180"/>
      <c r="BD44" s="180"/>
      <c r="BE44" s="180"/>
      <c r="BF44" s="180"/>
      <c r="BG44" s="180"/>
      <c r="BH44" s="180"/>
      <c r="BI44" s="180"/>
      <c r="BJ44" s="180"/>
      <c r="BK44" s="180"/>
      <c r="BL44" s="180"/>
    </row>
    <row r="45" spans="1:64">
      <c r="A45" s="163"/>
      <c r="B45" s="163"/>
      <c r="C45" s="220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1"/>
      <c r="AM45" s="221"/>
      <c r="AN45" s="221"/>
      <c r="AO45" s="221"/>
      <c r="AP45" s="221"/>
      <c r="AQ45" s="221"/>
      <c r="AR45" s="221"/>
      <c r="AS45" s="221"/>
      <c r="AT45" s="221"/>
      <c r="AU45" s="221"/>
      <c r="AV45" s="221"/>
      <c r="AW45" s="221"/>
      <c r="AX45" s="221"/>
      <c r="AY45" s="221"/>
      <c r="AZ45" s="221"/>
      <c r="BA45" s="221"/>
      <c r="BB45" s="222"/>
      <c r="BC45" s="180"/>
      <c r="BD45" s="180"/>
      <c r="BE45" s="180"/>
      <c r="BF45" s="180"/>
      <c r="BG45" s="180"/>
      <c r="BH45" s="180"/>
      <c r="BI45" s="180"/>
      <c r="BJ45" s="180"/>
      <c r="BK45" s="180"/>
      <c r="BL45" s="180"/>
    </row>
    <row r="46" spans="1:64">
      <c r="A46" s="163" t="s">
        <v>22</v>
      </c>
      <c r="B46" s="163"/>
      <c r="C46" s="214" t="s">
        <v>21</v>
      </c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6"/>
      <c r="BC46" s="180"/>
      <c r="BD46" s="180"/>
      <c r="BE46" s="180"/>
      <c r="BF46" s="180"/>
      <c r="BG46" s="180"/>
      <c r="BH46" s="180"/>
      <c r="BI46" s="180"/>
      <c r="BJ46" s="180"/>
      <c r="BK46" s="180"/>
      <c r="BL46" s="180"/>
    </row>
    <row r="47" spans="1:64">
      <c r="A47" s="163"/>
      <c r="B47" s="163"/>
      <c r="C47" s="217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18"/>
      <c r="AK47" s="218"/>
      <c r="AL47" s="218"/>
      <c r="AM47" s="218"/>
      <c r="AN47" s="218"/>
      <c r="AO47" s="218"/>
      <c r="AP47" s="218"/>
      <c r="AQ47" s="218"/>
      <c r="AR47" s="218"/>
      <c r="AS47" s="218"/>
      <c r="AT47" s="218"/>
      <c r="AU47" s="218"/>
      <c r="AV47" s="218"/>
      <c r="AW47" s="218"/>
      <c r="AX47" s="218"/>
      <c r="AY47" s="218"/>
      <c r="AZ47" s="218"/>
      <c r="BA47" s="218"/>
      <c r="BB47" s="219"/>
      <c r="BC47" s="180"/>
      <c r="BD47" s="180"/>
      <c r="BE47" s="180"/>
      <c r="BF47" s="180"/>
      <c r="BG47" s="180"/>
      <c r="BH47" s="180"/>
      <c r="BI47" s="180"/>
      <c r="BJ47" s="180"/>
      <c r="BK47" s="180"/>
      <c r="BL47" s="180"/>
    </row>
    <row r="48" spans="1:64">
      <c r="A48" s="163"/>
      <c r="B48" s="163"/>
      <c r="C48" s="220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21"/>
      <c r="AS48" s="221"/>
      <c r="AT48" s="221"/>
      <c r="AU48" s="221"/>
      <c r="AV48" s="221"/>
      <c r="AW48" s="221"/>
      <c r="AX48" s="221"/>
      <c r="AY48" s="221"/>
      <c r="AZ48" s="221"/>
      <c r="BA48" s="221"/>
      <c r="BB48" s="222"/>
      <c r="BC48" s="180"/>
      <c r="BD48" s="180"/>
      <c r="BE48" s="180"/>
      <c r="BF48" s="180"/>
      <c r="BG48" s="180"/>
      <c r="BH48" s="180"/>
      <c r="BI48" s="180"/>
      <c r="BJ48" s="180"/>
      <c r="BK48" s="180"/>
      <c r="BL48" s="180"/>
    </row>
    <row r="49" spans="1:64">
      <c r="A49" s="163" t="s">
        <v>20</v>
      </c>
      <c r="B49" s="163"/>
      <c r="C49" s="165" t="s">
        <v>19</v>
      </c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81"/>
      <c r="BC49" s="223">
        <f>BC34+BC40+BC43+BC46</f>
        <v>0</v>
      </c>
      <c r="BD49" s="224"/>
      <c r="BE49" s="224"/>
      <c r="BF49" s="224"/>
      <c r="BG49" s="224"/>
      <c r="BH49" s="224"/>
      <c r="BI49" s="224"/>
      <c r="BJ49" s="224"/>
      <c r="BK49" s="224"/>
      <c r="BL49" s="225"/>
    </row>
    <row r="50" spans="1:64">
      <c r="A50" s="163"/>
      <c r="B50" s="163"/>
      <c r="C50" s="167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8"/>
      <c r="AK50" s="168"/>
      <c r="AL50" s="168"/>
      <c r="AM50" s="168"/>
      <c r="AN50" s="168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68"/>
      <c r="AZ50" s="168"/>
      <c r="BA50" s="168"/>
      <c r="BB50" s="182"/>
      <c r="BC50" s="226"/>
      <c r="BD50" s="227"/>
      <c r="BE50" s="227"/>
      <c r="BF50" s="227"/>
      <c r="BG50" s="227"/>
      <c r="BH50" s="227"/>
      <c r="BI50" s="227"/>
      <c r="BJ50" s="227"/>
      <c r="BK50" s="227"/>
      <c r="BL50" s="228"/>
    </row>
    <row r="51" spans="1:64">
      <c r="A51" s="163"/>
      <c r="B51" s="163"/>
      <c r="C51" s="169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83"/>
      <c r="BC51" s="229"/>
      <c r="BD51" s="230"/>
      <c r="BE51" s="230"/>
      <c r="BF51" s="230"/>
      <c r="BG51" s="230"/>
      <c r="BH51" s="230"/>
      <c r="BI51" s="230"/>
      <c r="BJ51" s="230"/>
      <c r="BK51" s="230"/>
      <c r="BL51" s="231"/>
    </row>
    <row r="52" spans="1:64" ht="16.5">
      <c r="A52" s="8"/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5"/>
      <c r="P52" s="5"/>
      <c r="Q52" s="5"/>
      <c r="R52" s="5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5"/>
      <c r="AV52" s="5"/>
      <c r="AW52" s="12"/>
      <c r="AX52" s="12"/>
      <c r="AY52" s="12"/>
      <c r="AZ52" s="12"/>
      <c r="BA52" s="5"/>
      <c r="BB52" s="5"/>
      <c r="BC52" s="5"/>
      <c r="BD52" s="4"/>
      <c r="BE52" s="3"/>
      <c r="BF52" s="3"/>
      <c r="BG52" s="3"/>
      <c r="BH52" s="3"/>
      <c r="BI52" s="3"/>
      <c r="BJ52" s="3"/>
      <c r="BK52" s="3"/>
      <c r="BL52" s="3"/>
    </row>
    <row r="53" spans="1:64" ht="16.5">
      <c r="A53" s="8"/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5"/>
      <c r="P53" s="5"/>
      <c r="Q53" s="5"/>
      <c r="R53" s="5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5"/>
      <c r="AV53" s="5"/>
      <c r="AW53" s="12"/>
      <c r="AX53" s="12"/>
      <c r="AY53" s="12"/>
      <c r="AZ53" s="12"/>
      <c r="BA53" s="5"/>
      <c r="BB53" s="5"/>
      <c r="BC53" s="5"/>
      <c r="BD53" s="4"/>
      <c r="BE53" s="3"/>
      <c r="BF53" s="3"/>
      <c r="BG53" s="3"/>
      <c r="BH53" s="3"/>
      <c r="BI53" s="3"/>
      <c r="BJ53" s="3"/>
      <c r="BK53" s="3"/>
      <c r="BL53" s="3"/>
    </row>
    <row r="54" spans="1:64">
      <c r="A54" s="163" t="s">
        <v>18</v>
      </c>
      <c r="B54" s="163"/>
      <c r="C54" s="232" t="s">
        <v>17</v>
      </c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  <c r="AC54" s="232"/>
      <c r="AD54" s="232"/>
      <c r="AE54" s="232"/>
      <c r="AF54" s="232"/>
      <c r="AG54" s="232"/>
      <c r="AH54" s="232"/>
      <c r="AI54" s="232"/>
      <c r="AJ54" s="232"/>
      <c r="AK54" s="232"/>
      <c r="AL54" s="232"/>
      <c r="AM54" s="232"/>
      <c r="AN54" s="232"/>
      <c r="AO54" s="232"/>
      <c r="AP54" s="232"/>
      <c r="AQ54" s="232"/>
      <c r="AR54" s="232"/>
      <c r="AS54" s="232"/>
      <c r="AT54" s="232"/>
      <c r="AU54" s="232"/>
      <c r="AV54" s="232"/>
      <c r="AW54" s="233">
        <f>0.4*BC49</f>
        <v>0</v>
      </c>
      <c r="AX54" s="234"/>
      <c r="AY54" s="234"/>
      <c r="AZ54" s="234"/>
      <c r="BA54" s="234"/>
      <c r="BB54" s="234"/>
      <c r="BC54" s="234"/>
      <c r="BD54" s="234"/>
      <c r="BE54" s="234"/>
      <c r="BF54" s="234"/>
      <c r="BG54" s="234"/>
      <c r="BH54" s="234"/>
      <c r="BI54" s="234"/>
      <c r="BJ54" s="234"/>
      <c r="BK54" s="234"/>
      <c r="BL54" s="235"/>
    </row>
    <row r="55" spans="1:64">
      <c r="A55" s="163"/>
      <c r="B55" s="163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  <c r="AA55" s="232"/>
      <c r="AB55" s="232"/>
      <c r="AC55" s="232"/>
      <c r="AD55" s="232"/>
      <c r="AE55" s="232"/>
      <c r="AF55" s="232"/>
      <c r="AG55" s="232"/>
      <c r="AH55" s="232"/>
      <c r="AI55" s="232"/>
      <c r="AJ55" s="232"/>
      <c r="AK55" s="232"/>
      <c r="AL55" s="232"/>
      <c r="AM55" s="232"/>
      <c r="AN55" s="232"/>
      <c r="AO55" s="232"/>
      <c r="AP55" s="232"/>
      <c r="AQ55" s="232"/>
      <c r="AR55" s="232"/>
      <c r="AS55" s="232"/>
      <c r="AT55" s="232"/>
      <c r="AU55" s="232"/>
      <c r="AV55" s="232"/>
      <c r="AW55" s="236"/>
      <c r="AX55" s="237"/>
      <c r="AY55" s="237"/>
      <c r="AZ55" s="237"/>
      <c r="BA55" s="237"/>
      <c r="BB55" s="237"/>
      <c r="BC55" s="237"/>
      <c r="BD55" s="237"/>
      <c r="BE55" s="237"/>
      <c r="BF55" s="237"/>
      <c r="BG55" s="237"/>
      <c r="BH55" s="237"/>
      <c r="BI55" s="237"/>
      <c r="BJ55" s="237"/>
      <c r="BK55" s="237"/>
      <c r="BL55" s="238"/>
    </row>
    <row r="56" spans="1:64" ht="40.5" customHeight="1">
      <c r="A56" s="163"/>
      <c r="B56" s="163"/>
      <c r="C56" s="232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2"/>
      <c r="W56" s="232"/>
      <c r="X56" s="232"/>
      <c r="Y56" s="232"/>
      <c r="Z56" s="232"/>
      <c r="AA56" s="232"/>
      <c r="AB56" s="232"/>
      <c r="AC56" s="232"/>
      <c r="AD56" s="232"/>
      <c r="AE56" s="232"/>
      <c r="AF56" s="232"/>
      <c r="AG56" s="232"/>
      <c r="AH56" s="232"/>
      <c r="AI56" s="232"/>
      <c r="AJ56" s="232"/>
      <c r="AK56" s="232"/>
      <c r="AL56" s="232"/>
      <c r="AM56" s="232"/>
      <c r="AN56" s="232"/>
      <c r="AO56" s="232"/>
      <c r="AP56" s="232"/>
      <c r="AQ56" s="232"/>
      <c r="AR56" s="232"/>
      <c r="AS56" s="232"/>
      <c r="AT56" s="232"/>
      <c r="AU56" s="232"/>
      <c r="AV56" s="232"/>
      <c r="AW56" s="239"/>
      <c r="AX56" s="240"/>
      <c r="AY56" s="240"/>
      <c r="AZ56" s="240"/>
      <c r="BA56" s="240"/>
      <c r="BB56" s="240"/>
      <c r="BC56" s="240"/>
      <c r="BD56" s="240"/>
      <c r="BE56" s="240"/>
      <c r="BF56" s="240"/>
      <c r="BG56" s="240"/>
      <c r="BH56" s="240"/>
      <c r="BI56" s="240"/>
      <c r="BJ56" s="240"/>
      <c r="BK56" s="240"/>
      <c r="BL56" s="241"/>
    </row>
    <row r="57" spans="1:64">
      <c r="A57" s="163" t="s">
        <v>16</v>
      </c>
      <c r="B57" s="163"/>
      <c r="C57" s="243" t="s">
        <v>15</v>
      </c>
      <c r="D57" s="243"/>
      <c r="E57" s="243"/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3"/>
      <c r="AK57" s="243"/>
      <c r="AL57" s="243"/>
      <c r="AM57" s="243"/>
      <c r="AN57" s="243"/>
      <c r="AO57" s="243"/>
      <c r="AP57" s="243"/>
      <c r="AQ57" s="243"/>
      <c r="AR57" s="243"/>
      <c r="AS57" s="243"/>
      <c r="AT57" s="243"/>
      <c r="AU57" s="243"/>
      <c r="AV57" s="243"/>
      <c r="AW57" s="244" t="str">
        <f>IF(AW54=0,"NO",IF(BC26&gt;AW54,"NO","OK"))</f>
        <v>NO</v>
      </c>
      <c r="AX57" s="244"/>
      <c r="AY57" s="244"/>
      <c r="AZ57" s="244"/>
      <c r="BA57" s="244"/>
      <c r="BB57" s="244"/>
      <c r="BC57" s="244"/>
      <c r="BD57" s="244"/>
      <c r="BE57" s="244"/>
      <c r="BF57" s="244"/>
      <c r="BG57" s="244"/>
      <c r="BH57" s="244"/>
      <c r="BI57" s="244"/>
      <c r="BJ57" s="244"/>
      <c r="BK57" s="244"/>
      <c r="BL57" s="244"/>
    </row>
    <row r="58" spans="1:64">
      <c r="A58" s="163"/>
      <c r="B58" s="163"/>
      <c r="C58" s="243"/>
      <c r="D58" s="243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3"/>
      <c r="Q58" s="243"/>
      <c r="R58" s="243"/>
      <c r="S58" s="243"/>
      <c r="T58" s="243"/>
      <c r="U58" s="243"/>
      <c r="V58" s="243"/>
      <c r="W58" s="243"/>
      <c r="X58" s="243"/>
      <c r="Y58" s="243"/>
      <c r="Z58" s="243"/>
      <c r="AA58" s="243"/>
      <c r="AB58" s="243"/>
      <c r="AC58" s="243"/>
      <c r="AD58" s="243"/>
      <c r="AE58" s="243"/>
      <c r="AF58" s="243"/>
      <c r="AG58" s="243"/>
      <c r="AH58" s="243"/>
      <c r="AI58" s="243"/>
      <c r="AJ58" s="243"/>
      <c r="AK58" s="243"/>
      <c r="AL58" s="243"/>
      <c r="AM58" s="243"/>
      <c r="AN58" s="243"/>
      <c r="AO58" s="243"/>
      <c r="AP58" s="243"/>
      <c r="AQ58" s="243"/>
      <c r="AR58" s="243"/>
      <c r="AS58" s="243"/>
      <c r="AT58" s="243"/>
      <c r="AU58" s="243"/>
      <c r="AV58" s="243"/>
      <c r="AW58" s="244"/>
      <c r="AX58" s="244"/>
      <c r="AY58" s="244"/>
      <c r="AZ58" s="244"/>
      <c r="BA58" s="244"/>
      <c r="BB58" s="244"/>
      <c r="BC58" s="244"/>
      <c r="BD58" s="244"/>
      <c r="BE58" s="244"/>
      <c r="BF58" s="244"/>
      <c r="BG58" s="244"/>
      <c r="BH58" s="244"/>
      <c r="BI58" s="244"/>
      <c r="BJ58" s="244"/>
      <c r="BK58" s="244"/>
      <c r="BL58" s="244"/>
    </row>
    <row r="59" spans="1:64">
      <c r="A59" s="163"/>
      <c r="B59" s="163"/>
      <c r="C59" s="243"/>
      <c r="D59" s="243"/>
      <c r="E59" s="243"/>
      <c r="F59" s="243"/>
      <c r="G59" s="243"/>
      <c r="H59" s="243"/>
      <c r="I59" s="243"/>
      <c r="J59" s="243"/>
      <c r="K59" s="243"/>
      <c r="L59" s="243"/>
      <c r="M59" s="243"/>
      <c r="N59" s="243"/>
      <c r="O59" s="243"/>
      <c r="P59" s="243"/>
      <c r="Q59" s="243"/>
      <c r="R59" s="243"/>
      <c r="S59" s="243"/>
      <c r="T59" s="243"/>
      <c r="U59" s="243"/>
      <c r="V59" s="243"/>
      <c r="W59" s="243"/>
      <c r="X59" s="243"/>
      <c r="Y59" s="243"/>
      <c r="Z59" s="243"/>
      <c r="AA59" s="243"/>
      <c r="AB59" s="243"/>
      <c r="AC59" s="243"/>
      <c r="AD59" s="243"/>
      <c r="AE59" s="243"/>
      <c r="AF59" s="243"/>
      <c r="AG59" s="243"/>
      <c r="AH59" s="243"/>
      <c r="AI59" s="243"/>
      <c r="AJ59" s="243"/>
      <c r="AK59" s="243"/>
      <c r="AL59" s="243"/>
      <c r="AM59" s="243"/>
      <c r="AN59" s="243"/>
      <c r="AO59" s="243"/>
      <c r="AP59" s="243"/>
      <c r="AQ59" s="243"/>
      <c r="AR59" s="243"/>
      <c r="AS59" s="243"/>
      <c r="AT59" s="243"/>
      <c r="AU59" s="243"/>
      <c r="AV59" s="243"/>
      <c r="AW59" s="244"/>
      <c r="AX59" s="244"/>
      <c r="AY59" s="244"/>
      <c r="AZ59" s="244"/>
      <c r="BA59" s="244"/>
      <c r="BB59" s="244"/>
      <c r="BC59" s="244"/>
      <c r="BD59" s="244"/>
      <c r="BE59" s="244"/>
      <c r="BF59" s="244"/>
      <c r="BG59" s="244"/>
      <c r="BH59" s="244"/>
      <c r="BI59" s="244"/>
      <c r="BJ59" s="244"/>
      <c r="BK59" s="244"/>
      <c r="BL59" s="244"/>
    </row>
    <row r="60" spans="1:64">
      <c r="A60" s="163" t="s">
        <v>14</v>
      </c>
      <c r="B60" s="163"/>
      <c r="C60" s="245" t="str">
        <f>IF(AW57="OK","L'INVESTIMENTO HA SOSTENIBILITA' FINANZIARIA ED ECONOMICA","L'INVESTIMENTO NON HA SOSTENIBILITA' FINANZIARIA ED ECONOMICA")</f>
        <v>L'INVESTIMENTO NON HA SOSTENIBILITA' FINANZIARIA ED ECONOMICA</v>
      </c>
      <c r="D60" s="245"/>
      <c r="E60" s="245"/>
      <c r="F60" s="245"/>
      <c r="G60" s="245"/>
      <c r="H60" s="245"/>
      <c r="I60" s="245"/>
      <c r="J60" s="245"/>
      <c r="K60" s="245"/>
      <c r="L60" s="245"/>
      <c r="M60" s="245"/>
      <c r="N60" s="245"/>
      <c r="O60" s="245"/>
      <c r="P60" s="245"/>
      <c r="Q60" s="245"/>
      <c r="R60" s="245"/>
      <c r="S60" s="245"/>
      <c r="T60" s="245"/>
      <c r="U60" s="245"/>
      <c r="V60" s="245"/>
      <c r="W60" s="245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  <c r="AO60" s="245"/>
      <c r="AP60" s="245"/>
      <c r="AQ60" s="245"/>
      <c r="AR60" s="245"/>
      <c r="AS60" s="245"/>
      <c r="AT60" s="245"/>
      <c r="AU60" s="245"/>
      <c r="AV60" s="245"/>
      <c r="AW60" s="246" t="str">
        <f>IF(AW57="OK","","Per valutazione diversa fornire bilancio o documentazione economico e finanziaria di maggior dettaglio verificabile")</f>
        <v>Per valutazione diversa fornire bilancio o documentazione economico e finanziaria di maggior dettaglio verificabile</v>
      </c>
      <c r="AX60" s="246"/>
      <c r="AY60" s="246"/>
      <c r="AZ60" s="246"/>
      <c r="BA60" s="246"/>
      <c r="BB60" s="246"/>
      <c r="BC60" s="246"/>
      <c r="BD60" s="246"/>
      <c r="BE60" s="246"/>
      <c r="BF60" s="246"/>
      <c r="BG60" s="246"/>
      <c r="BH60" s="246"/>
      <c r="BI60" s="246"/>
      <c r="BJ60" s="246"/>
      <c r="BK60" s="246"/>
      <c r="BL60" s="246"/>
    </row>
    <row r="61" spans="1:64">
      <c r="A61" s="163"/>
      <c r="B61" s="163"/>
      <c r="C61" s="245"/>
      <c r="D61" s="245"/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245"/>
      <c r="Q61" s="245"/>
      <c r="R61" s="245"/>
      <c r="S61" s="245"/>
      <c r="T61" s="245"/>
      <c r="U61" s="245"/>
      <c r="V61" s="245"/>
      <c r="W61" s="245"/>
      <c r="X61" s="245"/>
      <c r="Y61" s="245"/>
      <c r="Z61" s="245"/>
      <c r="AA61" s="245"/>
      <c r="AB61" s="245"/>
      <c r="AC61" s="245"/>
      <c r="AD61" s="245"/>
      <c r="AE61" s="245"/>
      <c r="AF61" s="245"/>
      <c r="AG61" s="245"/>
      <c r="AH61" s="245"/>
      <c r="AI61" s="245"/>
      <c r="AJ61" s="245"/>
      <c r="AK61" s="245"/>
      <c r="AL61" s="245"/>
      <c r="AM61" s="245"/>
      <c r="AN61" s="245"/>
      <c r="AO61" s="245"/>
      <c r="AP61" s="245"/>
      <c r="AQ61" s="245"/>
      <c r="AR61" s="245"/>
      <c r="AS61" s="245"/>
      <c r="AT61" s="245"/>
      <c r="AU61" s="245"/>
      <c r="AV61" s="245"/>
      <c r="AW61" s="246"/>
      <c r="AX61" s="246"/>
      <c r="AY61" s="246"/>
      <c r="AZ61" s="246"/>
      <c r="BA61" s="246"/>
      <c r="BB61" s="246"/>
      <c r="BC61" s="246"/>
      <c r="BD61" s="246"/>
      <c r="BE61" s="246"/>
      <c r="BF61" s="246"/>
      <c r="BG61" s="246"/>
      <c r="BH61" s="246"/>
      <c r="BI61" s="246"/>
      <c r="BJ61" s="246"/>
      <c r="BK61" s="246"/>
      <c r="BL61" s="246"/>
    </row>
    <row r="62" spans="1:64" ht="39" customHeight="1">
      <c r="A62" s="163"/>
      <c r="B62" s="163"/>
      <c r="C62" s="245"/>
      <c r="D62" s="245"/>
      <c r="E62" s="245"/>
      <c r="F62" s="245"/>
      <c r="G62" s="245"/>
      <c r="H62" s="245"/>
      <c r="I62" s="245"/>
      <c r="J62" s="245"/>
      <c r="K62" s="245"/>
      <c r="L62" s="245"/>
      <c r="M62" s="245"/>
      <c r="N62" s="245"/>
      <c r="O62" s="245"/>
      <c r="P62" s="245"/>
      <c r="Q62" s="245"/>
      <c r="R62" s="245"/>
      <c r="S62" s="245"/>
      <c r="T62" s="245"/>
      <c r="U62" s="245"/>
      <c r="V62" s="245"/>
      <c r="W62" s="245"/>
      <c r="X62" s="245"/>
      <c r="Y62" s="245"/>
      <c r="Z62" s="245"/>
      <c r="AA62" s="245"/>
      <c r="AB62" s="245"/>
      <c r="AC62" s="245"/>
      <c r="AD62" s="245"/>
      <c r="AE62" s="245"/>
      <c r="AF62" s="245"/>
      <c r="AG62" s="245"/>
      <c r="AH62" s="245"/>
      <c r="AI62" s="245"/>
      <c r="AJ62" s="245"/>
      <c r="AK62" s="245"/>
      <c r="AL62" s="245"/>
      <c r="AM62" s="245"/>
      <c r="AN62" s="245"/>
      <c r="AO62" s="245"/>
      <c r="AP62" s="245"/>
      <c r="AQ62" s="245"/>
      <c r="AR62" s="245"/>
      <c r="AS62" s="245"/>
      <c r="AT62" s="245"/>
      <c r="AU62" s="245"/>
      <c r="AV62" s="245"/>
      <c r="AW62" s="246"/>
      <c r="AX62" s="246"/>
      <c r="AY62" s="246"/>
      <c r="AZ62" s="246"/>
      <c r="BA62" s="246"/>
      <c r="BB62" s="246"/>
      <c r="BC62" s="246"/>
      <c r="BD62" s="246"/>
      <c r="BE62" s="246"/>
      <c r="BF62" s="246"/>
      <c r="BG62" s="246"/>
      <c r="BH62" s="246"/>
      <c r="BI62" s="246"/>
      <c r="BJ62" s="246"/>
      <c r="BK62" s="246"/>
      <c r="BL62" s="246"/>
    </row>
    <row r="63" spans="1:64" ht="16.5">
      <c r="A63" s="8"/>
      <c r="B63" s="6"/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12"/>
      <c r="AX63" s="12"/>
      <c r="AY63" s="12"/>
      <c r="AZ63" s="12"/>
      <c r="BA63" s="5"/>
      <c r="BB63" s="5"/>
      <c r="BC63" s="5"/>
      <c r="BD63" s="4"/>
      <c r="BE63" s="3"/>
      <c r="BF63" s="3"/>
      <c r="BG63" s="3"/>
      <c r="BH63" s="3"/>
      <c r="BI63" s="3"/>
      <c r="BJ63" s="3"/>
      <c r="BK63" s="3"/>
      <c r="BL63" s="3"/>
    </row>
    <row r="64" spans="1:64" ht="26.25">
      <c r="A64" s="54"/>
      <c r="B64" s="20" t="s">
        <v>12</v>
      </c>
      <c r="C64" s="242"/>
      <c r="D64" s="242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/>
      <c r="P64" s="242"/>
      <c r="Q64" s="242"/>
      <c r="R64" s="242"/>
      <c r="S64" s="242"/>
      <c r="T64" s="242"/>
      <c r="U64" s="242"/>
      <c r="V64" s="242"/>
      <c r="W64" s="242"/>
      <c r="X64" s="242"/>
      <c r="Y64" s="242"/>
      <c r="Z64" s="242"/>
      <c r="AA64" s="242"/>
      <c r="AB64" s="242"/>
      <c r="AC64" s="242"/>
      <c r="AD64" s="242"/>
      <c r="AE64" s="242"/>
      <c r="AF64" s="242"/>
      <c r="AG64" s="242"/>
      <c r="AH64" s="242"/>
      <c r="AI64" s="242"/>
      <c r="AJ64" s="242"/>
      <c r="AK64" s="242"/>
      <c r="AL64" s="242"/>
      <c r="AM64" s="242"/>
      <c r="AN64" s="242"/>
      <c r="AO64" s="242"/>
      <c r="AP64" s="242"/>
      <c r="AQ64" s="242"/>
      <c r="AR64" s="242"/>
      <c r="AS64" s="242"/>
      <c r="AT64" s="242"/>
      <c r="AU64" s="242"/>
      <c r="AV64" s="242"/>
      <c r="AW64" s="242"/>
      <c r="AX64" s="242"/>
      <c r="AY64" s="242"/>
      <c r="AZ64" s="242"/>
      <c r="BA64" s="242"/>
      <c r="BB64" s="242"/>
      <c r="BC64" s="242"/>
      <c r="BD64" s="242"/>
      <c r="BE64" s="242"/>
      <c r="BF64" s="242"/>
      <c r="BG64" s="242"/>
      <c r="BH64" s="242"/>
      <c r="BI64" s="242"/>
      <c r="BJ64" s="242"/>
      <c r="BK64" s="242"/>
      <c r="BL64" s="242"/>
    </row>
    <row r="65" spans="1:64" ht="23.25">
      <c r="A65" s="19"/>
      <c r="B65" s="19"/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  <c r="P65" s="242"/>
      <c r="Q65" s="242"/>
      <c r="R65" s="242"/>
      <c r="S65" s="242"/>
      <c r="T65" s="242"/>
      <c r="U65" s="242"/>
      <c r="V65" s="242"/>
      <c r="W65" s="242"/>
      <c r="X65" s="242"/>
      <c r="Y65" s="242"/>
      <c r="Z65" s="242"/>
      <c r="AA65" s="242"/>
      <c r="AB65" s="242"/>
      <c r="AC65" s="242"/>
      <c r="AD65" s="242"/>
      <c r="AE65" s="242"/>
      <c r="AF65" s="242"/>
      <c r="AG65" s="242"/>
      <c r="AH65" s="242"/>
      <c r="AI65" s="242"/>
      <c r="AJ65" s="242"/>
      <c r="AK65" s="242"/>
      <c r="AL65" s="242"/>
      <c r="AM65" s="242"/>
      <c r="AN65" s="242"/>
      <c r="AO65" s="242"/>
      <c r="AP65" s="242"/>
      <c r="AQ65" s="242"/>
      <c r="AR65" s="242"/>
      <c r="AS65" s="242"/>
      <c r="AT65" s="242"/>
      <c r="AU65" s="242"/>
      <c r="AV65" s="242"/>
      <c r="AW65" s="242"/>
      <c r="AX65" s="242"/>
      <c r="AY65" s="242"/>
      <c r="AZ65" s="242"/>
      <c r="BA65" s="242"/>
      <c r="BB65" s="242"/>
      <c r="BC65" s="242"/>
      <c r="BD65" s="242"/>
      <c r="BE65" s="242"/>
      <c r="BF65" s="242"/>
      <c r="BG65" s="242"/>
      <c r="BH65" s="242"/>
      <c r="BI65" s="242"/>
      <c r="BJ65" s="242"/>
      <c r="BK65" s="242"/>
      <c r="BL65" s="242"/>
    </row>
    <row r="67" spans="1:64" ht="33.75">
      <c r="B67" s="52" t="s">
        <v>266</v>
      </c>
      <c r="D67" s="51"/>
    </row>
    <row r="68" spans="1:64" ht="33.75">
      <c r="B68" s="53" t="s">
        <v>265</v>
      </c>
    </row>
    <row r="69" spans="1:64" ht="33.75">
      <c r="B69" s="53" t="s">
        <v>263</v>
      </c>
    </row>
    <row r="70" spans="1:64" ht="33.75">
      <c r="B70" s="53" t="s">
        <v>264</v>
      </c>
    </row>
  </sheetData>
  <sheetProtection selectLockedCells="1" selectUnlockedCells="1"/>
  <mergeCells count="68">
    <mergeCell ref="C64:BL65"/>
    <mergeCell ref="A57:B59"/>
    <mergeCell ref="C57:AV59"/>
    <mergeCell ref="AW57:BL59"/>
    <mergeCell ref="A60:B62"/>
    <mergeCell ref="C60:AV62"/>
    <mergeCell ref="AW60:BL62"/>
    <mergeCell ref="A49:B51"/>
    <mergeCell ref="C49:BB51"/>
    <mergeCell ref="BC49:BL51"/>
    <mergeCell ref="A54:B56"/>
    <mergeCell ref="C54:AV56"/>
    <mergeCell ref="AW54:BL56"/>
    <mergeCell ref="A43:B45"/>
    <mergeCell ref="C43:BB45"/>
    <mergeCell ref="BC43:BL45"/>
    <mergeCell ref="A46:B48"/>
    <mergeCell ref="C46:BB48"/>
    <mergeCell ref="BC46:BL48"/>
    <mergeCell ref="A37:B39"/>
    <mergeCell ref="C37:BB39"/>
    <mergeCell ref="BC37:BL39"/>
    <mergeCell ref="A40:B42"/>
    <mergeCell ref="C40:BB42"/>
    <mergeCell ref="BC40:BL42"/>
    <mergeCell ref="A31:B33"/>
    <mergeCell ref="C31:BB33"/>
    <mergeCell ref="BC31:BL33"/>
    <mergeCell ref="A34:B36"/>
    <mergeCell ref="C34:BB36"/>
    <mergeCell ref="BC34:BL36"/>
    <mergeCell ref="BC23:BL25"/>
    <mergeCell ref="A26:B28"/>
    <mergeCell ref="C26:BB28"/>
    <mergeCell ref="BC26:BL28"/>
    <mergeCell ref="AW29:AZ29"/>
    <mergeCell ref="AH11:AY13"/>
    <mergeCell ref="AZ11:BB13"/>
    <mergeCell ref="BC11:BL13"/>
    <mergeCell ref="A20:B22"/>
    <mergeCell ref="C20:AG25"/>
    <mergeCell ref="AH20:AY22"/>
    <mergeCell ref="AZ20:BB22"/>
    <mergeCell ref="BC20:BL22"/>
    <mergeCell ref="A17:B19"/>
    <mergeCell ref="C17:AG19"/>
    <mergeCell ref="AH17:AY19"/>
    <mergeCell ref="AZ17:BB19"/>
    <mergeCell ref="BC17:BL19"/>
    <mergeCell ref="A23:B25"/>
    <mergeCell ref="AH23:AY25"/>
    <mergeCell ref="AZ23:BB25"/>
    <mergeCell ref="A14:B16"/>
    <mergeCell ref="C14:AG16"/>
    <mergeCell ref="AH14:BB16"/>
    <mergeCell ref="BC14:BL16"/>
    <mergeCell ref="A4:B7"/>
    <mergeCell ref="C4:AG7"/>
    <mergeCell ref="AH4:AY7"/>
    <mergeCell ref="AZ4:BB7"/>
    <mergeCell ref="BC4:BL7"/>
    <mergeCell ref="A8:B10"/>
    <mergeCell ref="C8:AG10"/>
    <mergeCell ref="AH8:AY10"/>
    <mergeCell ref="AZ8:BB10"/>
    <mergeCell ref="BC8:BL10"/>
    <mergeCell ref="A11:B13"/>
    <mergeCell ref="C11:AG13"/>
  </mergeCells>
  <conditionalFormatting sqref="AW54:BL59">
    <cfRule type="cellIs" dxfId="9" priority="1" stopIfTrue="1" operator="equal">
      <formula>"OK"</formula>
    </cfRule>
    <cfRule type="cellIs" dxfId="8" priority="2" stopIfTrue="1" operator="equal">
      <formula>"SI"</formula>
    </cfRule>
    <cfRule type="cellIs" dxfId="7" priority="3" stopIfTrue="1" operator="equal">
      <formula>"NO"</formula>
    </cfRule>
    <cfRule type="cellIs" dxfId="6" priority="4" stopIfTrue="1" operator="equal">
      <formula>"SI"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L32"/>
  <sheetViews>
    <sheetView zoomScale="50" zoomScaleNormal="50" workbookViewId="0">
      <selection activeCell="AU19" sqref="AU19:BD22"/>
    </sheetView>
  </sheetViews>
  <sheetFormatPr defaultRowHeight="15"/>
  <cols>
    <col min="16" max="16" width="3.7109375" customWidth="1"/>
    <col min="17" max="17" width="8.5703125" hidden="1" customWidth="1"/>
    <col min="18" max="20" width="9.140625" hidden="1" customWidth="1"/>
    <col min="21" max="21" width="4.28515625" hidden="1" customWidth="1"/>
    <col min="22" max="24" width="9.140625" hidden="1" customWidth="1"/>
    <col min="25" max="25" width="0.85546875" customWidth="1"/>
    <col min="26" max="27" width="9.140625" hidden="1" customWidth="1"/>
    <col min="34" max="34" width="6.28515625" customWidth="1"/>
    <col min="35" max="35" width="9.140625" hidden="1" customWidth="1"/>
    <col min="36" max="36" width="3.42578125" hidden="1" customWidth="1"/>
    <col min="37" max="41" width="9.140625" hidden="1" customWidth="1"/>
    <col min="43" max="43" width="21.140625" customWidth="1"/>
    <col min="44" max="44" width="9.140625" hidden="1" customWidth="1"/>
    <col min="45" max="45" width="0.5703125" hidden="1" customWidth="1"/>
    <col min="46" max="46" width="9.140625" hidden="1" customWidth="1"/>
    <col min="47" max="47" width="3.42578125" customWidth="1"/>
    <col min="48" max="48" width="7.7109375" customWidth="1"/>
    <col min="55" max="55" width="5.7109375" customWidth="1"/>
    <col min="56" max="56" width="9.140625" hidden="1" customWidth="1"/>
    <col min="60" max="61" width="10" customWidth="1"/>
    <col min="62" max="63" width="9.140625" hidden="1" customWidth="1"/>
    <col min="64" max="64" width="3.42578125" customWidth="1"/>
  </cols>
  <sheetData>
    <row r="1" spans="1:60" ht="23.25">
      <c r="A1" s="18" t="s">
        <v>271</v>
      </c>
      <c r="B1" s="17"/>
      <c r="C1" s="17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4"/>
      <c r="AT1" s="14"/>
      <c r="AU1" s="14"/>
      <c r="AV1" s="14"/>
      <c r="AW1" s="14"/>
      <c r="AX1" s="14"/>
      <c r="AY1" s="14"/>
      <c r="AZ1" s="15"/>
      <c r="BA1" s="14"/>
      <c r="BB1" s="14"/>
      <c r="BC1" s="14"/>
      <c r="BD1" s="14"/>
      <c r="BE1" s="14"/>
      <c r="BF1" s="14"/>
      <c r="BG1" s="14"/>
      <c r="BH1" s="14"/>
    </row>
    <row r="2" spans="1:60" ht="25.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12"/>
      <c r="AU2" s="12"/>
      <c r="AV2" s="12"/>
      <c r="AW2" s="5"/>
      <c r="AX2" s="5"/>
      <c r="AY2" s="5"/>
      <c r="AZ2" s="4"/>
      <c r="BA2" s="3"/>
      <c r="BB2" s="3"/>
      <c r="BC2" s="3"/>
      <c r="BD2" s="3"/>
      <c r="BE2" s="3"/>
      <c r="BF2" s="3"/>
      <c r="BG2" s="3"/>
      <c r="BH2" s="3"/>
    </row>
    <row r="3" spans="1:60">
      <c r="A3" s="296"/>
      <c r="B3" s="297"/>
      <c r="C3" s="186" t="s">
        <v>11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8"/>
      <c r="AB3" s="186" t="s">
        <v>10</v>
      </c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8"/>
      <c r="AP3" s="173" t="s">
        <v>9</v>
      </c>
      <c r="AQ3" s="173"/>
      <c r="AR3" s="173"/>
      <c r="AS3" s="173"/>
      <c r="AT3" s="302"/>
      <c r="AU3" s="305" t="s">
        <v>8</v>
      </c>
      <c r="AV3" s="306"/>
      <c r="AW3" s="306"/>
      <c r="AX3" s="306"/>
      <c r="AY3" s="306"/>
      <c r="AZ3" s="306"/>
      <c r="BA3" s="306"/>
      <c r="BB3" s="306"/>
      <c r="BC3" s="306"/>
      <c r="BD3" s="302"/>
      <c r="BE3" s="174" t="s">
        <v>7</v>
      </c>
      <c r="BF3" s="174"/>
      <c r="BG3" s="174"/>
      <c r="BH3" s="174"/>
    </row>
    <row r="4" spans="1:60">
      <c r="A4" s="298"/>
      <c r="B4" s="299"/>
      <c r="C4" s="189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1"/>
      <c r="AB4" s="189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1"/>
      <c r="AP4" s="173"/>
      <c r="AQ4" s="173"/>
      <c r="AR4" s="173"/>
      <c r="AS4" s="173"/>
      <c r="AT4" s="303"/>
      <c r="AU4" s="307"/>
      <c r="AV4" s="308"/>
      <c r="AW4" s="308"/>
      <c r="AX4" s="308"/>
      <c r="AY4" s="308"/>
      <c r="AZ4" s="308"/>
      <c r="BA4" s="308"/>
      <c r="BB4" s="308"/>
      <c r="BC4" s="308"/>
      <c r="BD4" s="303"/>
      <c r="BE4" s="174"/>
      <c r="BF4" s="174"/>
      <c r="BG4" s="174"/>
      <c r="BH4" s="174"/>
    </row>
    <row r="5" spans="1:60">
      <c r="A5" s="298"/>
      <c r="B5" s="299"/>
      <c r="C5" s="189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1"/>
      <c r="AB5" s="189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1"/>
      <c r="AP5" s="173"/>
      <c r="AQ5" s="173"/>
      <c r="AR5" s="173"/>
      <c r="AS5" s="173"/>
      <c r="AT5" s="303"/>
      <c r="AU5" s="307"/>
      <c r="AV5" s="308"/>
      <c r="AW5" s="308"/>
      <c r="AX5" s="308"/>
      <c r="AY5" s="308"/>
      <c r="AZ5" s="308"/>
      <c r="BA5" s="308"/>
      <c r="BB5" s="308"/>
      <c r="BC5" s="308"/>
      <c r="BD5" s="303"/>
      <c r="BE5" s="174"/>
      <c r="BF5" s="174"/>
      <c r="BG5" s="174"/>
      <c r="BH5" s="174"/>
    </row>
    <row r="6" spans="1:60" ht="45" customHeight="1">
      <c r="A6" s="300"/>
      <c r="B6" s="301"/>
      <c r="C6" s="192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4"/>
      <c r="AB6" s="192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4"/>
      <c r="AP6" s="173"/>
      <c r="AQ6" s="173"/>
      <c r="AR6" s="173"/>
      <c r="AS6" s="173"/>
      <c r="AT6" s="304"/>
      <c r="AU6" s="309"/>
      <c r="AV6" s="310"/>
      <c r="AW6" s="310"/>
      <c r="AX6" s="310"/>
      <c r="AY6" s="310"/>
      <c r="AZ6" s="310"/>
      <c r="BA6" s="310"/>
      <c r="BB6" s="310"/>
      <c r="BC6" s="310"/>
      <c r="BD6" s="304"/>
      <c r="BE6" s="174"/>
      <c r="BF6" s="174"/>
      <c r="BG6" s="174"/>
      <c r="BH6" s="174"/>
    </row>
    <row r="7" spans="1:60">
      <c r="A7" s="247" t="s">
        <v>6</v>
      </c>
      <c r="B7" s="248"/>
      <c r="C7" s="195" t="s">
        <v>269</v>
      </c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7"/>
      <c r="AB7" s="186" t="s">
        <v>268</v>
      </c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8"/>
      <c r="AP7" s="295"/>
      <c r="AQ7" s="295"/>
      <c r="AR7" s="295"/>
      <c r="AS7" s="295"/>
      <c r="AT7" s="283"/>
      <c r="AU7" s="286"/>
      <c r="AV7" s="287"/>
      <c r="AW7" s="287"/>
      <c r="AX7" s="287"/>
      <c r="AY7" s="287"/>
      <c r="AZ7" s="287"/>
      <c r="BA7" s="287"/>
      <c r="BB7" s="287"/>
      <c r="BC7" s="287"/>
      <c r="BD7" s="288"/>
      <c r="BE7" s="272" t="str">
        <f>IF('Produzione Standard'!BC116=0,"NO",IF('Produzione Standard'!BC117&gt; 0%,"OK","NO"))</f>
        <v>NO</v>
      </c>
      <c r="BF7" s="272"/>
      <c r="BG7" s="272"/>
      <c r="BH7" s="272"/>
    </row>
    <row r="8" spans="1:60">
      <c r="A8" s="249"/>
      <c r="B8" s="250"/>
      <c r="C8" s="198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200"/>
      <c r="AB8" s="189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1"/>
      <c r="AP8" s="295"/>
      <c r="AQ8" s="295"/>
      <c r="AR8" s="295"/>
      <c r="AS8" s="295"/>
      <c r="AT8" s="284"/>
      <c r="AU8" s="289"/>
      <c r="AV8" s="290"/>
      <c r="AW8" s="290"/>
      <c r="AX8" s="290"/>
      <c r="AY8" s="290"/>
      <c r="AZ8" s="290"/>
      <c r="BA8" s="290"/>
      <c r="BB8" s="290"/>
      <c r="BC8" s="290"/>
      <c r="BD8" s="291"/>
      <c r="BE8" s="272"/>
      <c r="BF8" s="272"/>
      <c r="BG8" s="272"/>
      <c r="BH8" s="272"/>
    </row>
    <row r="9" spans="1:60">
      <c r="A9" s="249"/>
      <c r="B9" s="250"/>
      <c r="C9" s="198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200"/>
      <c r="AB9" s="189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1"/>
      <c r="AP9" s="295"/>
      <c r="AQ9" s="295"/>
      <c r="AR9" s="295"/>
      <c r="AS9" s="295"/>
      <c r="AT9" s="284"/>
      <c r="AU9" s="289"/>
      <c r="AV9" s="290"/>
      <c r="AW9" s="290"/>
      <c r="AX9" s="290"/>
      <c r="AY9" s="290"/>
      <c r="AZ9" s="290"/>
      <c r="BA9" s="290"/>
      <c r="BB9" s="290"/>
      <c r="BC9" s="290"/>
      <c r="BD9" s="291"/>
      <c r="BE9" s="272"/>
      <c r="BF9" s="272"/>
      <c r="BG9" s="272"/>
      <c r="BH9" s="272"/>
    </row>
    <row r="10" spans="1:60">
      <c r="A10" s="251"/>
      <c r="B10" s="252"/>
      <c r="C10" s="201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3"/>
      <c r="AB10" s="192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4"/>
      <c r="AP10" s="295"/>
      <c r="AQ10" s="295"/>
      <c r="AR10" s="295"/>
      <c r="AS10" s="295"/>
      <c r="AT10" s="285"/>
      <c r="AU10" s="292"/>
      <c r="AV10" s="293"/>
      <c r="AW10" s="293"/>
      <c r="AX10" s="293"/>
      <c r="AY10" s="293"/>
      <c r="AZ10" s="293"/>
      <c r="BA10" s="293"/>
      <c r="BB10" s="293"/>
      <c r="BC10" s="293"/>
      <c r="BD10" s="294"/>
      <c r="BE10" s="272"/>
      <c r="BF10" s="272"/>
      <c r="BG10" s="272"/>
      <c r="BH10" s="272"/>
    </row>
    <row r="11" spans="1:60">
      <c r="A11" s="247" t="s">
        <v>5</v>
      </c>
      <c r="B11" s="248"/>
      <c r="C11" s="195" t="s">
        <v>274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7"/>
      <c r="AB11" s="273" t="s">
        <v>276</v>
      </c>
      <c r="AC11" s="274"/>
      <c r="AD11" s="274"/>
      <c r="AE11" s="274"/>
      <c r="AF11" s="274"/>
      <c r="AG11" s="274"/>
      <c r="AH11" s="274"/>
      <c r="AI11" s="274"/>
      <c r="AJ11" s="274"/>
      <c r="AK11" s="274"/>
      <c r="AL11" s="274"/>
      <c r="AM11" s="274"/>
      <c r="AN11" s="274"/>
      <c r="AO11" s="275"/>
      <c r="AP11" s="282"/>
      <c r="AQ11" s="282"/>
      <c r="AR11" s="282"/>
      <c r="AS11" s="282"/>
      <c r="AT11" s="283"/>
      <c r="AU11" s="286"/>
      <c r="AV11" s="287"/>
      <c r="AW11" s="287"/>
      <c r="AX11" s="287"/>
      <c r="AY11" s="287"/>
      <c r="AZ11" s="287"/>
      <c r="BA11" s="287"/>
      <c r="BB11" s="287"/>
      <c r="BC11" s="287"/>
      <c r="BD11" s="288"/>
      <c r="BE11" s="272" t="str">
        <f>IF(AP11="x","OK","NO")</f>
        <v>NO</v>
      </c>
      <c r="BF11" s="272"/>
      <c r="BG11" s="272"/>
      <c r="BH11" s="272"/>
    </row>
    <row r="12" spans="1:60">
      <c r="A12" s="249"/>
      <c r="B12" s="250"/>
      <c r="C12" s="198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200"/>
      <c r="AB12" s="276"/>
      <c r="AC12" s="277"/>
      <c r="AD12" s="277"/>
      <c r="AE12" s="277"/>
      <c r="AF12" s="277"/>
      <c r="AG12" s="277"/>
      <c r="AH12" s="277"/>
      <c r="AI12" s="277"/>
      <c r="AJ12" s="277"/>
      <c r="AK12" s="277"/>
      <c r="AL12" s="277"/>
      <c r="AM12" s="277"/>
      <c r="AN12" s="277"/>
      <c r="AO12" s="278"/>
      <c r="AP12" s="282"/>
      <c r="AQ12" s="282"/>
      <c r="AR12" s="282"/>
      <c r="AS12" s="282"/>
      <c r="AT12" s="284"/>
      <c r="AU12" s="289"/>
      <c r="AV12" s="290"/>
      <c r="AW12" s="290"/>
      <c r="AX12" s="290"/>
      <c r="AY12" s="290"/>
      <c r="AZ12" s="290"/>
      <c r="BA12" s="290"/>
      <c r="BB12" s="290"/>
      <c r="BC12" s="290"/>
      <c r="BD12" s="291"/>
      <c r="BE12" s="272"/>
      <c r="BF12" s="272"/>
      <c r="BG12" s="272"/>
      <c r="BH12" s="272"/>
    </row>
    <row r="13" spans="1:60">
      <c r="A13" s="249"/>
      <c r="B13" s="250"/>
      <c r="C13" s="198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200"/>
      <c r="AB13" s="276"/>
      <c r="AC13" s="277"/>
      <c r="AD13" s="277"/>
      <c r="AE13" s="277"/>
      <c r="AF13" s="277"/>
      <c r="AG13" s="277"/>
      <c r="AH13" s="277"/>
      <c r="AI13" s="277"/>
      <c r="AJ13" s="277"/>
      <c r="AK13" s="277"/>
      <c r="AL13" s="277"/>
      <c r="AM13" s="277"/>
      <c r="AN13" s="277"/>
      <c r="AO13" s="278"/>
      <c r="AP13" s="282"/>
      <c r="AQ13" s="282"/>
      <c r="AR13" s="282"/>
      <c r="AS13" s="282"/>
      <c r="AT13" s="284"/>
      <c r="AU13" s="289"/>
      <c r="AV13" s="290"/>
      <c r="AW13" s="290"/>
      <c r="AX13" s="290"/>
      <c r="AY13" s="290"/>
      <c r="AZ13" s="290"/>
      <c r="BA13" s="290"/>
      <c r="BB13" s="290"/>
      <c r="BC13" s="290"/>
      <c r="BD13" s="291"/>
      <c r="BE13" s="272"/>
      <c r="BF13" s="272"/>
      <c r="BG13" s="272"/>
      <c r="BH13" s="272"/>
    </row>
    <row r="14" spans="1:60" ht="31.5" customHeight="1">
      <c r="A14" s="251"/>
      <c r="B14" s="252"/>
      <c r="C14" s="201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3"/>
      <c r="AB14" s="279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1"/>
      <c r="AP14" s="282"/>
      <c r="AQ14" s="282"/>
      <c r="AR14" s="282"/>
      <c r="AS14" s="282"/>
      <c r="AT14" s="285"/>
      <c r="AU14" s="292"/>
      <c r="AV14" s="293"/>
      <c r="AW14" s="293"/>
      <c r="AX14" s="293"/>
      <c r="AY14" s="293"/>
      <c r="AZ14" s="293"/>
      <c r="BA14" s="293"/>
      <c r="BB14" s="293"/>
      <c r="BC14" s="293"/>
      <c r="BD14" s="294"/>
      <c r="BE14" s="272"/>
      <c r="BF14" s="272"/>
      <c r="BG14" s="272"/>
      <c r="BH14" s="272"/>
    </row>
    <row r="15" spans="1:60">
      <c r="A15" s="247" t="s">
        <v>4</v>
      </c>
      <c r="B15" s="248"/>
      <c r="C15" s="195" t="s">
        <v>270</v>
      </c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7"/>
      <c r="AB15" s="273" t="s">
        <v>276</v>
      </c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274"/>
      <c r="AN15" s="274"/>
      <c r="AO15" s="275"/>
      <c r="AP15" s="282"/>
      <c r="AQ15" s="282"/>
      <c r="AR15" s="282"/>
      <c r="AS15" s="282"/>
      <c r="AT15" s="283"/>
      <c r="AU15" s="286"/>
      <c r="AV15" s="287"/>
      <c r="AW15" s="287"/>
      <c r="AX15" s="287"/>
      <c r="AY15" s="287"/>
      <c r="AZ15" s="287"/>
      <c r="BA15" s="287"/>
      <c r="BB15" s="287"/>
      <c r="BC15" s="287"/>
      <c r="BD15" s="288"/>
      <c r="BE15" s="272" t="str">
        <f>IF(AP15="x","OK","NO")</f>
        <v>NO</v>
      </c>
      <c r="BF15" s="272"/>
      <c r="BG15" s="272"/>
      <c r="BH15" s="272"/>
    </row>
    <row r="16" spans="1:60">
      <c r="A16" s="249"/>
      <c r="B16" s="250"/>
      <c r="C16" s="198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200"/>
      <c r="AB16" s="276"/>
      <c r="AC16" s="277"/>
      <c r="AD16" s="277"/>
      <c r="AE16" s="277"/>
      <c r="AF16" s="277"/>
      <c r="AG16" s="277"/>
      <c r="AH16" s="277"/>
      <c r="AI16" s="277"/>
      <c r="AJ16" s="277"/>
      <c r="AK16" s="277"/>
      <c r="AL16" s="277"/>
      <c r="AM16" s="277"/>
      <c r="AN16" s="277"/>
      <c r="AO16" s="278"/>
      <c r="AP16" s="282"/>
      <c r="AQ16" s="282"/>
      <c r="AR16" s="282"/>
      <c r="AS16" s="282"/>
      <c r="AT16" s="284"/>
      <c r="AU16" s="289"/>
      <c r="AV16" s="290"/>
      <c r="AW16" s="290"/>
      <c r="AX16" s="290"/>
      <c r="AY16" s="290"/>
      <c r="AZ16" s="290"/>
      <c r="BA16" s="290"/>
      <c r="BB16" s="290"/>
      <c r="BC16" s="290"/>
      <c r="BD16" s="291"/>
      <c r="BE16" s="272"/>
      <c r="BF16" s="272"/>
      <c r="BG16" s="272"/>
      <c r="BH16" s="272"/>
    </row>
    <row r="17" spans="1:64">
      <c r="A17" s="249"/>
      <c r="B17" s="250"/>
      <c r="C17" s="198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200"/>
      <c r="AB17" s="276"/>
      <c r="AC17" s="277"/>
      <c r="AD17" s="277"/>
      <c r="AE17" s="277"/>
      <c r="AF17" s="277"/>
      <c r="AG17" s="277"/>
      <c r="AH17" s="277"/>
      <c r="AI17" s="277"/>
      <c r="AJ17" s="277"/>
      <c r="AK17" s="277"/>
      <c r="AL17" s="277"/>
      <c r="AM17" s="277"/>
      <c r="AN17" s="277"/>
      <c r="AO17" s="278"/>
      <c r="AP17" s="282"/>
      <c r="AQ17" s="282"/>
      <c r="AR17" s="282"/>
      <c r="AS17" s="282"/>
      <c r="AT17" s="284"/>
      <c r="AU17" s="289"/>
      <c r="AV17" s="290"/>
      <c r="AW17" s="290"/>
      <c r="AX17" s="290"/>
      <c r="AY17" s="290"/>
      <c r="AZ17" s="290"/>
      <c r="BA17" s="290"/>
      <c r="BB17" s="290"/>
      <c r="BC17" s="290"/>
      <c r="BD17" s="291"/>
      <c r="BE17" s="272"/>
      <c r="BF17" s="272"/>
      <c r="BG17" s="272"/>
      <c r="BH17" s="272"/>
    </row>
    <row r="18" spans="1:64" ht="31.5" customHeight="1">
      <c r="A18" s="251"/>
      <c r="B18" s="252"/>
      <c r="C18" s="201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3"/>
      <c r="AB18" s="279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1"/>
      <c r="AP18" s="282"/>
      <c r="AQ18" s="282"/>
      <c r="AR18" s="282"/>
      <c r="AS18" s="282"/>
      <c r="AT18" s="285"/>
      <c r="AU18" s="292"/>
      <c r="AV18" s="293"/>
      <c r="AW18" s="293"/>
      <c r="AX18" s="293"/>
      <c r="AY18" s="293"/>
      <c r="AZ18" s="293"/>
      <c r="BA18" s="293"/>
      <c r="BB18" s="293"/>
      <c r="BC18" s="293"/>
      <c r="BD18" s="294"/>
      <c r="BE18" s="272"/>
      <c r="BF18" s="272"/>
      <c r="BG18" s="272"/>
      <c r="BH18" s="272"/>
    </row>
    <row r="19" spans="1:64">
      <c r="A19" s="247" t="s">
        <v>3</v>
      </c>
      <c r="B19" s="248"/>
      <c r="C19" s="253" t="s">
        <v>2</v>
      </c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5"/>
      <c r="AU19" s="262">
        <f>SUM(AU7:BD18)</f>
        <v>0</v>
      </c>
      <c r="AV19" s="263"/>
      <c r="AW19" s="263"/>
      <c r="AX19" s="263"/>
      <c r="AY19" s="263"/>
      <c r="AZ19" s="263"/>
      <c r="BA19" s="263"/>
      <c r="BB19" s="263"/>
      <c r="BC19" s="263"/>
      <c r="BD19" s="264"/>
      <c r="BE19" s="271"/>
      <c r="BF19" s="271"/>
      <c r="BG19" s="271"/>
      <c r="BH19" s="271"/>
    </row>
    <row r="20" spans="1:64">
      <c r="A20" s="249"/>
      <c r="B20" s="250"/>
      <c r="C20" s="256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  <c r="AS20" s="257"/>
      <c r="AT20" s="258"/>
      <c r="AU20" s="265"/>
      <c r="AV20" s="266"/>
      <c r="AW20" s="266"/>
      <c r="AX20" s="266"/>
      <c r="AY20" s="266"/>
      <c r="AZ20" s="266"/>
      <c r="BA20" s="266"/>
      <c r="BB20" s="266"/>
      <c r="BC20" s="266"/>
      <c r="BD20" s="267"/>
      <c r="BE20" s="271"/>
      <c r="BF20" s="271"/>
      <c r="BG20" s="271"/>
      <c r="BH20" s="271"/>
    </row>
    <row r="21" spans="1:64">
      <c r="A21" s="249"/>
      <c r="B21" s="250"/>
      <c r="C21" s="256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G21" s="257"/>
      <c r="AH21" s="257"/>
      <c r="AI21" s="257"/>
      <c r="AJ21" s="257"/>
      <c r="AK21" s="257"/>
      <c r="AL21" s="257"/>
      <c r="AM21" s="257"/>
      <c r="AN21" s="257"/>
      <c r="AO21" s="257"/>
      <c r="AP21" s="257"/>
      <c r="AQ21" s="257"/>
      <c r="AR21" s="257"/>
      <c r="AS21" s="257"/>
      <c r="AT21" s="258"/>
      <c r="AU21" s="265"/>
      <c r="AV21" s="266"/>
      <c r="AW21" s="266"/>
      <c r="AX21" s="266"/>
      <c r="AY21" s="266"/>
      <c r="AZ21" s="266"/>
      <c r="BA21" s="266"/>
      <c r="BB21" s="266"/>
      <c r="BC21" s="266"/>
      <c r="BD21" s="267"/>
      <c r="BE21" s="271"/>
      <c r="BF21" s="271"/>
      <c r="BG21" s="271"/>
      <c r="BH21" s="271"/>
    </row>
    <row r="22" spans="1:64">
      <c r="A22" s="251"/>
      <c r="B22" s="252"/>
      <c r="C22" s="259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0"/>
      <c r="AD22" s="260"/>
      <c r="AE22" s="260"/>
      <c r="AF22" s="260"/>
      <c r="AG22" s="260"/>
      <c r="AH22" s="260"/>
      <c r="AI22" s="260"/>
      <c r="AJ22" s="260"/>
      <c r="AK22" s="260"/>
      <c r="AL22" s="260"/>
      <c r="AM22" s="260"/>
      <c r="AN22" s="260"/>
      <c r="AO22" s="260"/>
      <c r="AP22" s="260"/>
      <c r="AQ22" s="260"/>
      <c r="AR22" s="260"/>
      <c r="AS22" s="260"/>
      <c r="AT22" s="261"/>
      <c r="AU22" s="268"/>
      <c r="AV22" s="269"/>
      <c r="AW22" s="269"/>
      <c r="AX22" s="269"/>
      <c r="AY22" s="269"/>
      <c r="AZ22" s="269"/>
      <c r="BA22" s="269"/>
      <c r="BB22" s="269"/>
      <c r="BC22" s="269"/>
      <c r="BD22" s="270"/>
      <c r="BE22" s="271"/>
      <c r="BF22" s="271"/>
      <c r="BG22" s="271"/>
      <c r="BH22" s="271"/>
    </row>
    <row r="23" spans="1:64" ht="25.5">
      <c r="A23" s="9"/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1"/>
      <c r="AZ23" s="11"/>
      <c r="BA23" s="11"/>
      <c r="BB23" s="11"/>
      <c r="BC23" s="11"/>
      <c r="BD23" s="11"/>
      <c r="BE23" s="11"/>
      <c r="BF23" s="11"/>
      <c r="BG23" s="11"/>
      <c r="BH23" s="11"/>
    </row>
    <row r="24" spans="1:64" ht="25.5">
      <c r="A24" s="9"/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58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1"/>
      <c r="AZ24" s="11"/>
      <c r="BA24" s="11"/>
      <c r="BB24" s="11"/>
      <c r="BC24" s="11"/>
      <c r="BD24" s="11"/>
      <c r="BE24" s="11"/>
      <c r="BF24" s="11"/>
      <c r="BG24" s="11"/>
      <c r="BH24" s="11"/>
    </row>
    <row r="27" spans="1:64">
      <c r="A27" s="163" t="s">
        <v>1</v>
      </c>
      <c r="B27" s="163"/>
      <c r="C27" s="243" t="s">
        <v>273</v>
      </c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4" t="str">
        <f>IF(COUNTIFS(BE7:BH18,"=OK")&gt;=1,"OK","NO")</f>
        <v>NO</v>
      </c>
      <c r="AX27" s="244"/>
      <c r="AY27" s="244"/>
      <c r="AZ27" s="244"/>
      <c r="BA27" s="244"/>
      <c r="BB27" s="244"/>
      <c r="BC27" s="244"/>
      <c r="BD27" s="244"/>
      <c r="BE27" s="244"/>
      <c r="BF27" s="244"/>
      <c r="BG27" s="244"/>
      <c r="BH27" s="244"/>
      <c r="BI27" s="244"/>
      <c r="BJ27" s="244"/>
      <c r="BK27" s="244"/>
      <c r="BL27" s="244"/>
    </row>
    <row r="28" spans="1:64">
      <c r="A28" s="163"/>
      <c r="B28" s="163"/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4"/>
      <c r="AX28" s="244"/>
      <c r="AY28" s="244"/>
      <c r="AZ28" s="244"/>
      <c r="BA28" s="244"/>
      <c r="BB28" s="244"/>
      <c r="BC28" s="244"/>
      <c r="BD28" s="244"/>
      <c r="BE28" s="244"/>
      <c r="BF28" s="244"/>
      <c r="BG28" s="244"/>
      <c r="BH28" s="244"/>
      <c r="BI28" s="244"/>
      <c r="BJ28" s="244"/>
      <c r="BK28" s="244"/>
      <c r="BL28" s="244"/>
    </row>
    <row r="29" spans="1:64">
      <c r="A29" s="163"/>
      <c r="B29" s="163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4"/>
      <c r="AX29" s="244"/>
      <c r="AY29" s="244"/>
      <c r="AZ29" s="244"/>
      <c r="BA29" s="244"/>
      <c r="BB29" s="244"/>
      <c r="BC29" s="244"/>
      <c r="BD29" s="244"/>
      <c r="BE29" s="244"/>
      <c r="BF29" s="244"/>
      <c r="BG29" s="244"/>
      <c r="BH29" s="244"/>
      <c r="BI29" s="244"/>
      <c r="BJ29" s="244"/>
      <c r="BK29" s="244"/>
      <c r="BL29" s="244"/>
    </row>
    <row r="30" spans="1:64">
      <c r="A30" s="163" t="s">
        <v>0</v>
      </c>
      <c r="B30" s="163"/>
      <c r="C30" s="245" t="str">
        <f>IF(AW27="OK","L'INVESTIMENTO GARANTISCE PRESTAZIONI ECONOMICHE SUFFICIENTI","L'INVESTIMENTO NON GARANTISCE PRESTAZIONI ECONOMICHE SUFFICIENTI")</f>
        <v>L'INVESTIMENTO NON GARANTISCE PRESTAZIONI ECONOMICHE SUFFICIENTI</v>
      </c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245"/>
      <c r="AP30" s="245"/>
      <c r="AQ30" s="245"/>
      <c r="AR30" s="245"/>
      <c r="AS30" s="245"/>
      <c r="AT30" s="245"/>
      <c r="AU30" s="245"/>
      <c r="AV30" s="245"/>
      <c r="AW30" s="246"/>
      <c r="AX30" s="246"/>
      <c r="AY30" s="246"/>
      <c r="AZ30" s="246"/>
      <c r="BA30" s="246"/>
      <c r="BB30" s="246"/>
      <c r="BC30" s="246"/>
      <c r="BD30" s="246"/>
      <c r="BE30" s="246"/>
      <c r="BF30" s="246"/>
      <c r="BG30" s="246"/>
      <c r="BH30" s="246"/>
      <c r="BI30" s="246"/>
      <c r="BJ30" s="246"/>
      <c r="BK30" s="246"/>
      <c r="BL30" s="246"/>
    </row>
    <row r="31" spans="1:64">
      <c r="A31" s="163"/>
      <c r="B31" s="163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  <c r="AW31" s="246"/>
      <c r="AX31" s="246"/>
      <c r="AY31" s="246"/>
      <c r="AZ31" s="246"/>
      <c r="BA31" s="246"/>
      <c r="BB31" s="246"/>
      <c r="BC31" s="246"/>
      <c r="BD31" s="246"/>
      <c r="BE31" s="246"/>
      <c r="BF31" s="246"/>
      <c r="BG31" s="246"/>
      <c r="BH31" s="246"/>
      <c r="BI31" s="246"/>
      <c r="BJ31" s="246"/>
      <c r="BK31" s="246"/>
      <c r="BL31" s="246"/>
    </row>
    <row r="32" spans="1:64" ht="45" customHeight="1">
      <c r="A32" s="163"/>
      <c r="B32" s="163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</row>
  </sheetData>
  <sheetProtection selectLockedCells="1" selectUnlockedCells="1"/>
  <mergeCells count="38">
    <mergeCell ref="AU11:BD14"/>
    <mergeCell ref="BE11:BH14"/>
    <mergeCell ref="BE3:BH6"/>
    <mergeCell ref="A7:B10"/>
    <mergeCell ref="C7:AA10"/>
    <mergeCell ref="AB7:AO10"/>
    <mergeCell ref="AP7:AS10"/>
    <mergeCell ref="AT7:AT10"/>
    <mergeCell ref="AU7:BD10"/>
    <mergeCell ref="BE7:BH10"/>
    <mergeCell ref="A3:B6"/>
    <mergeCell ref="C3:AA6"/>
    <mergeCell ref="AB3:AO6"/>
    <mergeCell ref="AP3:AS6"/>
    <mergeCell ref="AT3:AT6"/>
    <mergeCell ref="AU3:BD6"/>
    <mergeCell ref="A11:B14"/>
    <mergeCell ref="C11:AA14"/>
    <mergeCell ref="AB11:AO14"/>
    <mergeCell ref="AP11:AS14"/>
    <mergeCell ref="AT11:AT14"/>
    <mergeCell ref="A19:B22"/>
    <mergeCell ref="C19:AT22"/>
    <mergeCell ref="AU19:BD22"/>
    <mergeCell ref="BE19:BH22"/>
    <mergeCell ref="BE15:BH18"/>
    <mergeCell ref="A15:B18"/>
    <mergeCell ref="C15:AA18"/>
    <mergeCell ref="AB15:AO18"/>
    <mergeCell ref="AP15:AS18"/>
    <mergeCell ref="AT15:AT18"/>
    <mergeCell ref="AU15:BD18"/>
    <mergeCell ref="A30:B32"/>
    <mergeCell ref="C30:AV32"/>
    <mergeCell ref="AW30:BL32"/>
    <mergeCell ref="A27:B29"/>
    <mergeCell ref="C27:AV29"/>
    <mergeCell ref="AW27:BL29"/>
  </mergeCells>
  <conditionalFormatting sqref="AY23:BH24 BE19 BE11 BE15 BE7">
    <cfRule type="cellIs" dxfId="5" priority="9" stopIfTrue="1" operator="equal">
      <formula>"NO"</formula>
    </cfRule>
    <cfRule type="cellIs" dxfId="4" priority="10" stopIfTrue="1" operator="equal">
      <formula>"OK"</formula>
    </cfRule>
  </conditionalFormatting>
  <conditionalFormatting sqref="AW27:BL29">
    <cfRule type="cellIs" dxfId="3" priority="1" stopIfTrue="1" operator="equal">
      <formula>"OK"</formula>
    </cfRule>
    <cfRule type="cellIs" dxfId="2" priority="2" stopIfTrue="1" operator="equal">
      <formula>"SI"</formula>
    </cfRule>
    <cfRule type="cellIs" dxfId="1" priority="3" stopIfTrue="1" operator="equal">
      <formula>"NO"</formula>
    </cfRule>
    <cfRule type="cellIs" dxfId="0" priority="4" stopIfTrue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anagrafici</vt:lpstr>
      <vt:lpstr>Produzione Standard</vt:lpstr>
      <vt:lpstr>Sostenibilità economica</vt:lpstr>
      <vt:lpstr>Incremento aziendale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2019-05-13T10:43:19Z</dcterms:created>
  <dcterms:modified xsi:type="dcterms:W3CDTF">2019-09-03T13:42:26Z</dcterms:modified>
</cp:coreProperties>
</file>